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185" windowWidth="11580" windowHeight="5205" activeTab="7"/>
  </bookViews>
  <sheets>
    <sheet name="17T4" sheetId="1" r:id="rId1"/>
    <sheet name="18T4" sheetId="44" r:id="rId2"/>
    <sheet name="19T4" sheetId="47" r:id="rId3"/>
    <sheet name="18T2" sheetId="45" r:id="rId4"/>
    <sheet name="19T2" sheetId="48" r:id="rId5"/>
    <sheet name="18C1" sheetId="46" r:id="rId6"/>
    <sheet name="19C1" sheetId="8" r:id="rId7"/>
    <sheet name="19C3" sheetId="49" r:id="rId8"/>
    <sheet name="19C4" sheetId="50" r:id="rId9"/>
    <sheet name="TH.HB.KKHT" sheetId="37" r:id="rId10"/>
    <sheet name="Phương  án đề xuất" sheetId="36" r:id="rId11"/>
    <sheet name="H.B" sheetId="13" r:id="rId12"/>
    <sheet name="00000000" sheetId="14" state="veryHidden" r:id="rId13"/>
  </sheets>
  <definedNames>
    <definedName name="_Fill" localSheetId="5" hidden="1">#REF!</definedName>
    <definedName name="_Fill" localSheetId="3" hidden="1">#REF!</definedName>
    <definedName name="_Fill" localSheetId="1" hidden="1">#REF!</definedName>
    <definedName name="_Fill" localSheetId="7" hidden="1">#REF!</definedName>
    <definedName name="_Fill" localSheetId="8" hidden="1">#REF!</definedName>
    <definedName name="_Fill" localSheetId="4" hidden="1">#REF!</definedName>
    <definedName name="_Fill" localSheetId="2" hidden="1">#REF!</definedName>
    <definedName name="_Fill" hidden="1">#REF!</definedName>
    <definedName name="_xlnm.Print_Titles" localSheetId="0">'17T4'!$9:$9</definedName>
    <definedName name="_xlnm.Print_Titles" localSheetId="5">'18C1'!$9:$9</definedName>
    <definedName name="_xlnm.Print_Titles" localSheetId="1">'18T4'!$9:$9</definedName>
    <definedName name="_xlnm.Print_Titles" localSheetId="6">'19C1'!$9:$9</definedName>
    <definedName name="_xlnm.Print_Titles" localSheetId="7">'19C3'!$9:$9</definedName>
    <definedName name="_xlnm.Print_Titles" localSheetId="8">'19C4'!$9:$9</definedName>
    <definedName name="_xlnm.Print_Titles" localSheetId="2">'19T4'!$9:$9</definedName>
  </definedNames>
  <calcPr calcId="144525"/>
</workbook>
</file>

<file path=xl/calcChain.xml><?xml version="1.0" encoding="utf-8"?>
<calcChain xmlns="http://schemas.openxmlformats.org/spreadsheetml/2006/main">
  <c r="I14" i="36" l="1"/>
  <c r="H13" i="36"/>
  <c r="I13" i="36"/>
  <c r="G9" i="36"/>
  <c r="G87" i="36"/>
  <c r="G79" i="36"/>
  <c r="G72" i="36"/>
  <c r="G62" i="36"/>
  <c r="G50" i="36"/>
  <c r="G45" i="36"/>
  <c r="G38" i="36"/>
  <c r="G29" i="36"/>
  <c r="G19" i="36"/>
  <c r="O41" i="37"/>
  <c r="O40" i="37"/>
  <c r="O39" i="37"/>
  <c r="O38" i="37"/>
  <c r="O37" i="37"/>
  <c r="O36" i="37"/>
  <c r="O35" i="37"/>
  <c r="O34" i="37"/>
  <c r="O33" i="37"/>
  <c r="O16" i="37"/>
  <c r="O15" i="37"/>
  <c r="O14" i="37"/>
  <c r="O13" i="37"/>
  <c r="O12" i="37"/>
  <c r="O11" i="37"/>
  <c r="O10" i="37"/>
  <c r="O9" i="37"/>
  <c r="O8" i="37"/>
  <c r="L58" i="44" l="1"/>
  <c r="I16" i="50"/>
  <c r="D16" i="50"/>
  <c r="H46" i="50"/>
  <c r="I46" i="50" s="1"/>
  <c r="H45" i="50"/>
  <c r="I45" i="50" s="1"/>
  <c r="H44" i="50"/>
  <c r="I44" i="50" s="1"/>
  <c r="H43" i="50"/>
  <c r="I43" i="50" s="1"/>
  <c r="H42" i="50"/>
  <c r="I42" i="50" s="1"/>
  <c r="H41" i="50"/>
  <c r="I41" i="50" s="1"/>
  <c r="D12" i="49"/>
  <c r="H56" i="49"/>
  <c r="I56" i="49" s="1"/>
  <c r="H55" i="49"/>
  <c r="I55" i="49" s="1"/>
  <c r="H54" i="49"/>
  <c r="I54" i="49" s="1"/>
  <c r="H53" i="49"/>
  <c r="I53" i="49" s="1"/>
  <c r="H52" i="49"/>
  <c r="I52" i="49" s="1"/>
  <c r="H51" i="49"/>
  <c r="I51" i="49" s="1"/>
  <c r="H50" i="49"/>
  <c r="I50" i="49" s="1"/>
  <c r="H49" i="49"/>
  <c r="I49" i="49" s="1"/>
  <c r="H48" i="49"/>
  <c r="I48" i="49" s="1"/>
  <c r="H47" i="49"/>
  <c r="I47" i="49" s="1"/>
  <c r="H46" i="49"/>
  <c r="I46" i="49" s="1"/>
  <c r="H45" i="49"/>
  <c r="I45" i="49" s="1"/>
  <c r="H44" i="49"/>
  <c r="I44" i="49" s="1"/>
  <c r="L108" i="8"/>
  <c r="D108" i="8"/>
  <c r="H325" i="8"/>
  <c r="I325" i="8" s="1"/>
  <c r="H324" i="8"/>
  <c r="I324" i="8" s="1"/>
  <c r="H323" i="8"/>
  <c r="I323" i="8" s="1"/>
  <c r="H321" i="8"/>
  <c r="I321" i="8" s="1"/>
  <c r="H320" i="8"/>
  <c r="I320" i="8" s="1"/>
  <c r="H319" i="8"/>
  <c r="I319" i="8" s="1"/>
  <c r="H318" i="8"/>
  <c r="I318" i="8" s="1"/>
  <c r="H317" i="8"/>
  <c r="I317" i="8" s="1"/>
  <c r="H315" i="8"/>
  <c r="I315" i="8" s="1"/>
  <c r="H314" i="8"/>
  <c r="I314" i="8" s="1"/>
  <c r="H313" i="8"/>
  <c r="I313" i="8" s="1"/>
  <c r="H312" i="8"/>
  <c r="I312" i="8" s="1"/>
  <c r="H311" i="8"/>
  <c r="I311" i="8" s="1"/>
  <c r="H310" i="8"/>
  <c r="I310" i="8" s="1"/>
  <c r="H308" i="8"/>
  <c r="I308" i="8" s="1"/>
  <c r="H307" i="8"/>
  <c r="I307" i="8" s="1"/>
  <c r="H306" i="8"/>
  <c r="I306" i="8" s="1"/>
  <c r="H305" i="8"/>
  <c r="I305" i="8" s="1"/>
  <c r="H304" i="8"/>
  <c r="I304" i="8" s="1"/>
  <c r="H299" i="8"/>
  <c r="I299" i="8" s="1"/>
  <c r="H298" i="8"/>
  <c r="I298" i="8" s="1"/>
  <c r="H294" i="8"/>
  <c r="I294" i="8" s="1"/>
  <c r="H293" i="8"/>
  <c r="I293" i="8" s="1"/>
  <c r="H292" i="8"/>
  <c r="I292" i="8" s="1"/>
  <c r="H290" i="8"/>
  <c r="I290" i="8" s="1"/>
  <c r="H288" i="8"/>
  <c r="I288" i="8" s="1"/>
  <c r="H287" i="8"/>
  <c r="I287" i="8" s="1"/>
  <c r="H286" i="8"/>
  <c r="I286" i="8" s="1"/>
  <c r="H285" i="8"/>
  <c r="I285" i="8" s="1"/>
  <c r="H284" i="8"/>
  <c r="I284" i="8" s="1"/>
  <c r="H283" i="8"/>
  <c r="I283" i="8" s="1"/>
  <c r="H281" i="8"/>
  <c r="I281" i="8" s="1"/>
  <c r="H280" i="8"/>
  <c r="I280" i="8" s="1"/>
  <c r="H276" i="8"/>
  <c r="I276" i="8" s="1"/>
  <c r="H274" i="8"/>
  <c r="I274" i="8" s="1"/>
  <c r="H273" i="8"/>
  <c r="I273" i="8" s="1"/>
  <c r="H272" i="8"/>
  <c r="I272" i="8" s="1"/>
  <c r="H271" i="8"/>
  <c r="I271" i="8" s="1"/>
  <c r="H269" i="8"/>
  <c r="I269" i="8" s="1"/>
  <c r="H268" i="8"/>
  <c r="I268" i="8" s="1"/>
  <c r="H267" i="8"/>
  <c r="I267" i="8" s="1"/>
  <c r="H266" i="8"/>
  <c r="I266" i="8" s="1"/>
  <c r="H264" i="8"/>
  <c r="I264" i="8" s="1"/>
  <c r="H263" i="8"/>
  <c r="I263" i="8" s="1"/>
  <c r="H262" i="8"/>
  <c r="I262" i="8" s="1"/>
  <c r="H261" i="8"/>
  <c r="I261" i="8" s="1"/>
  <c r="H260" i="8"/>
  <c r="I260" i="8" s="1"/>
  <c r="H259" i="8"/>
  <c r="I259" i="8" s="1"/>
  <c r="H258" i="8"/>
  <c r="I258" i="8" s="1"/>
  <c r="H256" i="8"/>
  <c r="I256" i="8" s="1"/>
  <c r="H255" i="8"/>
  <c r="I255" i="8" s="1"/>
  <c r="H254" i="8"/>
  <c r="I254" i="8" s="1"/>
  <c r="H253" i="8"/>
  <c r="I253" i="8" s="1"/>
  <c r="H252" i="8"/>
  <c r="I252" i="8" s="1"/>
  <c r="H251" i="8"/>
  <c r="I251" i="8" s="1"/>
  <c r="H250" i="8"/>
  <c r="I250" i="8" s="1"/>
  <c r="H249" i="8"/>
  <c r="I249" i="8" s="1"/>
  <c r="H248" i="8"/>
  <c r="I248" i="8" s="1"/>
  <c r="H247" i="8"/>
  <c r="I247" i="8" s="1"/>
  <c r="H246" i="8"/>
  <c r="I246" i="8" s="1"/>
  <c r="H244" i="8"/>
  <c r="I244" i="8" s="1"/>
  <c r="H243" i="8"/>
  <c r="I243" i="8" s="1"/>
  <c r="H242" i="8"/>
  <c r="I242" i="8" s="1"/>
  <c r="H241" i="8"/>
  <c r="I241" i="8" s="1"/>
  <c r="H240" i="8"/>
  <c r="I240" i="8" s="1"/>
  <c r="H239" i="8"/>
  <c r="I239" i="8" s="1"/>
  <c r="H237" i="8"/>
  <c r="I237" i="8" s="1"/>
  <c r="H236" i="8"/>
  <c r="I236" i="8" s="1"/>
  <c r="H232" i="8"/>
  <c r="I232" i="8" s="1"/>
  <c r="H231" i="8"/>
  <c r="I231" i="8" s="1"/>
  <c r="H230" i="8"/>
  <c r="I230" i="8" s="1"/>
  <c r="H229" i="8"/>
  <c r="I229" i="8" s="1"/>
  <c r="H228" i="8"/>
  <c r="I228" i="8" s="1"/>
  <c r="H226" i="8"/>
  <c r="I226" i="8" s="1"/>
  <c r="H225" i="8"/>
  <c r="I225" i="8" s="1"/>
  <c r="H224" i="8"/>
  <c r="I224" i="8" s="1"/>
  <c r="H222" i="8"/>
  <c r="I222" i="8" s="1"/>
  <c r="H221" i="8"/>
  <c r="I221" i="8" s="1"/>
  <c r="H220" i="8"/>
  <c r="I220" i="8" s="1"/>
  <c r="H219" i="8"/>
  <c r="I219" i="8" s="1"/>
  <c r="H218" i="8"/>
  <c r="I218" i="8" s="1"/>
  <c r="H217" i="8"/>
  <c r="I217" i="8" s="1"/>
  <c r="H216" i="8"/>
  <c r="I216" i="8" s="1"/>
  <c r="H215" i="8"/>
  <c r="I215" i="8" s="1"/>
  <c r="H214" i="8"/>
  <c r="I214" i="8" s="1"/>
  <c r="H212" i="8"/>
  <c r="I212" i="8" s="1"/>
  <c r="H211" i="8"/>
  <c r="I211" i="8" s="1"/>
  <c r="H210" i="8"/>
  <c r="I210" i="8" s="1"/>
  <c r="H209" i="8"/>
  <c r="I209" i="8" s="1"/>
  <c r="H208" i="8"/>
  <c r="I208" i="8" s="1"/>
  <c r="H207" i="8"/>
  <c r="I207" i="8" s="1"/>
  <c r="H206" i="8"/>
  <c r="I206" i="8" s="1"/>
  <c r="H205" i="8"/>
  <c r="I205" i="8" s="1"/>
  <c r="H204" i="8"/>
  <c r="I204" i="8" s="1"/>
  <c r="H203" i="8"/>
  <c r="I203" i="8" s="1"/>
  <c r="H202" i="8"/>
  <c r="I202" i="8" s="1"/>
  <c r="H201" i="8"/>
  <c r="I201" i="8" s="1"/>
  <c r="H200" i="8"/>
  <c r="I200" i="8" s="1"/>
  <c r="H199" i="8"/>
  <c r="I199" i="8" s="1"/>
  <c r="H198" i="8"/>
  <c r="I198" i="8" s="1"/>
  <c r="H197" i="8"/>
  <c r="I197" i="8" s="1"/>
  <c r="H196" i="8"/>
  <c r="I196" i="8" s="1"/>
  <c r="H195" i="8"/>
  <c r="I195" i="8" s="1"/>
  <c r="H194" i="8"/>
  <c r="I194" i="8" s="1"/>
  <c r="H192" i="8"/>
  <c r="I192" i="8" s="1"/>
  <c r="H191" i="8"/>
  <c r="I191" i="8" s="1"/>
  <c r="H189" i="8"/>
  <c r="I189" i="8" s="1"/>
  <c r="H187" i="8"/>
  <c r="I187" i="8" s="1"/>
  <c r="H186" i="8"/>
  <c r="I186" i="8" s="1"/>
  <c r="H185" i="8"/>
  <c r="I185" i="8" s="1"/>
  <c r="H184" i="8"/>
  <c r="I184" i="8" s="1"/>
  <c r="H183" i="8"/>
  <c r="I183" i="8" s="1"/>
  <c r="H181" i="8"/>
  <c r="I181" i="8" s="1"/>
  <c r="H180" i="8"/>
  <c r="I180" i="8" s="1"/>
  <c r="H179" i="8"/>
  <c r="I179" i="8" s="1"/>
  <c r="H177" i="8"/>
  <c r="I177" i="8" s="1"/>
  <c r="H176" i="8"/>
  <c r="I176" i="8" s="1"/>
  <c r="H174" i="8"/>
  <c r="I174" i="8" s="1"/>
  <c r="H173" i="8"/>
  <c r="I173" i="8" s="1"/>
  <c r="H172" i="8"/>
  <c r="I172" i="8" s="1"/>
  <c r="H171" i="8"/>
  <c r="I171" i="8" s="1"/>
  <c r="H170" i="8"/>
  <c r="I170" i="8" s="1"/>
  <c r="H169" i="8"/>
  <c r="I169" i="8" s="1"/>
  <c r="H166" i="8"/>
  <c r="I166" i="8" s="1"/>
  <c r="H165" i="8"/>
  <c r="I165" i="8" s="1"/>
  <c r="H164" i="8"/>
  <c r="I164" i="8" s="1"/>
  <c r="H163" i="8"/>
  <c r="I163" i="8" s="1"/>
  <c r="H161" i="8"/>
  <c r="I161" i="8" s="1"/>
  <c r="H160" i="8"/>
  <c r="I160" i="8" s="1"/>
  <c r="H156" i="8"/>
  <c r="I156" i="8" s="1"/>
  <c r="H155" i="8"/>
  <c r="I155" i="8" s="1"/>
  <c r="H153" i="8"/>
  <c r="I153" i="8" s="1"/>
  <c r="H152" i="8"/>
  <c r="I152" i="8" s="1"/>
  <c r="H151" i="8"/>
  <c r="I151" i="8" s="1"/>
  <c r="H150" i="8"/>
  <c r="I150" i="8" s="1"/>
  <c r="H148" i="8"/>
  <c r="I148" i="8" s="1"/>
  <c r="H147" i="8"/>
  <c r="I147" i="8" s="1"/>
  <c r="H145" i="8"/>
  <c r="I145" i="8" s="1"/>
  <c r="H143" i="8"/>
  <c r="I143" i="8" s="1"/>
  <c r="H142" i="8"/>
  <c r="I142" i="8" s="1"/>
  <c r="H141" i="8"/>
  <c r="I141" i="8" s="1"/>
  <c r="H140" i="8"/>
  <c r="I140" i="8" s="1"/>
  <c r="H139" i="8"/>
  <c r="I139" i="8" s="1"/>
  <c r="H138" i="8"/>
  <c r="I138" i="8" s="1"/>
  <c r="H137" i="8"/>
  <c r="I137" i="8" s="1"/>
  <c r="H136" i="8"/>
  <c r="I136" i="8" s="1"/>
  <c r="H303" i="8"/>
  <c r="I303" i="8" s="1"/>
  <c r="H302" i="8"/>
  <c r="I302" i="8" s="1"/>
  <c r="H265" i="8"/>
  <c r="I265" i="8" s="1"/>
  <c r="H245" i="8"/>
  <c r="I245" i="8" s="1"/>
  <c r="H233" i="8"/>
  <c r="I233" i="8" s="1"/>
  <c r="H193" i="8"/>
  <c r="I193" i="8" s="1"/>
  <c r="H190" i="8"/>
  <c r="I190" i="8" s="1"/>
  <c r="H159" i="8"/>
  <c r="I159" i="8" s="1"/>
  <c r="H322" i="8"/>
  <c r="I322" i="8" s="1"/>
  <c r="H316" i="8"/>
  <c r="I316" i="8" s="1"/>
  <c r="H301" i="8"/>
  <c r="I301" i="8" s="1"/>
  <c r="H297" i="8"/>
  <c r="I297" i="8" s="1"/>
  <c r="H275" i="8"/>
  <c r="I275" i="8" s="1"/>
  <c r="H182" i="8"/>
  <c r="I182" i="8" s="1"/>
  <c r="H167" i="8"/>
  <c r="I167" i="8" s="1"/>
  <c r="H162" i="8"/>
  <c r="I162" i="8" s="1"/>
  <c r="H154" i="8"/>
  <c r="I154" i="8" s="1"/>
  <c r="H296" i="8"/>
  <c r="I296" i="8" s="1"/>
  <c r="H279" i="8"/>
  <c r="I279" i="8" s="1"/>
  <c r="H175" i="8"/>
  <c r="I175" i="8" s="1"/>
  <c r="H309" i="8"/>
  <c r="I309" i="8" s="1"/>
  <c r="H223" i="8"/>
  <c r="I223" i="8" s="1"/>
  <c r="H188" i="8"/>
  <c r="I188" i="8" s="1"/>
  <c r="H158" i="8"/>
  <c r="I158" i="8" s="1"/>
  <c r="H157" i="8"/>
  <c r="I157" i="8" s="1"/>
  <c r="H149" i="8"/>
  <c r="I149" i="8" s="1"/>
  <c r="H289" i="8"/>
  <c r="I289" i="8" s="1"/>
  <c r="H282" i="8"/>
  <c r="I282" i="8" s="1"/>
  <c r="H257" i="8"/>
  <c r="I257" i="8" s="1"/>
  <c r="H235" i="8"/>
  <c r="I235" i="8" s="1"/>
  <c r="H178" i="8"/>
  <c r="I178" i="8" s="1"/>
  <c r="H168" i="8"/>
  <c r="I168" i="8" s="1"/>
  <c r="H291" i="8"/>
  <c r="I291" i="8" s="1"/>
  <c r="H278" i="8"/>
  <c r="I278" i="8" s="1"/>
  <c r="H227" i="8"/>
  <c r="I227" i="8" s="1"/>
  <c r="H213" i="8"/>
  <c r="I213" i="8" s="1"/>
  <c r="H300" i="8"/>
  <c r="I300" i="8" s="1"/>
  <c r="H270" i="8"/>
  <c r="I270" i="8" s="1"/>
  <c r="H146" i="8"/>
  <c r="I146" i="8" s="1"/>
  <c r="H277" i="8"/>
  <c r="I277" i="8" s="1"/>
  <c r="H144" i="8"/>
  <c r="I144" i="8" s="1"/>
  <c r="H295" i="8"/>
  <c r="I295" i="8" s="1"/>
  <c r="H234" i="8"/>
  <c r="I234" i="8" s="1"/>
  <c r="H238" i="8"/>
  <c r="I238" i="8" s="1"/>
  <c r="H135" i="8"/>
  <c r="I135" i="8" s="1"/>
  <c r="D26" i="46" l="1"/>
  <c r="H46" i="46"/>
  <c r="I46" i="46" s="1"/>
  <c r="H54" i="46"/>
  <c r="I54" i="46" s="1"/>
  <c r="H67" i="46"/>
  <c r="I67" i="46" s="1"/>
  <c r="H52" i="46"/>
  <c r="I52" i="46" s="1"/>
  <c r="H45" i="46"/>
  <c r="I45" i="46" s="1"/>
  <c r="H65" i="46"/>
  <c r="I65" i="46" s="1"/>
  <c r="H62" i="46"/>
  <c r="I62" i="46" s="1"/>
  <c r="H51" i="46"/>
  <c r="I51" i="46" s="1"/>
  <c r="H69" i="46"/>
  <c r="I69" i="46" s="1"/>
  <c r="H57" i="46"/>
  <c r="I57" i="46" s="1"/>
  <c r="H56" i="46"/>
  <c r="I56" i="46" s="1"/>
  <c r="H53" i="46"/>
  <c r="I53" i="46" s="1"/>
  <c r="H44" i="46"/>
  <c r="I44" i="46" s="1"/>
  <c r="H47" i="46"/>
  <c r="I47" i="46" s="1"/>
  <c r="H66" i="46"/>
  <c r="I66" i="46" s="1"/>
  <c r="H61" i="46"/>
  <c r="I61" i="46" s="1"/>
  <c r="H58" i="46"/>
  <c r="I58" i="46" s="1"/>
  <c r="H48" i="46"/>
  <c r="I48" i="46" s="1"/>
  <c r="H64" i="46"/>
  <c r="I64" i="46" s="1"/>
  <c r="H60" i="46"/>
  <c r="I60" i="46" s="1"/>
  <c r="H59" i="46"/>
  <c r="I59" i="46" s="1"/>
  <c r="H55" i="46"/>
  <c r="I55" i="46" s="1"/>
  <c r="H50" i="46"/>
  <c r="I50" i="46" s="1"/>
  <c r="H68" i="46"/>
  <c r="I68" i="46" s="1"/>
  <c r="H49" i="46"/>
  <c r="I49" i="46" s="1"/>
  <c r="H63" i="46"/>
  <c r="I63" i="46" s="1"/>
  <c r="I13" i="45"/>
  <c r="D13" i="45"/>
  <c r="H61" i="45"/>
  <c r="I61" i="45" s="1"/>
  <c r="H60" i="45"/>
  <c r="I60" i="45" s="1"/>
  <c r="H59" i="45"/>
  <c r="I59" i="45" s="1"/>
  <c r="H58" i="45"/>
  <c r="I58" i="45" s="1"/>
  <c r="H56" i="45"/>
  <c r="I56" i="45" s="1"/>
  <c r="H55" i="45"/>
  <c r="I55" i="45" s="1"/>
  <c r="H54" i="45"/>
  <c r="I54" i="45" s="1"/>
  <c r="H53" i="45"/>
  <c r="I53" i="45" s="1"/>
  <c r="H57" i="45"/>
  <c r="I57" i="45" s="1"/>
  <c r="H52" i="45"/>
  <c r="I52" i="45" s="1"/>
  <c r="H51" i="45"/>
  <c r="I51" i="45" s="1"/>
  <c r="H50" i="45"/>
  <c r="I50" i="45" s="1"/>
  <c r="H49" i="45"/>
  <c r="I49" i="45" s="1"/>
  <c r="H48" i="45"/>
  <c r="I48" i="45" s="1"/>
  <c r="H47" i="45"/>
  <c r="I47" i="45" s="1"/>
  <c r="H46" i="45"/>
  <c r="I46" i="45" s="1"/>
  <c r="H45" i="45"/>
  <c r="I45" i="45" s="1"/>
  <c r="H44" i="45"/>
  <c r="I44" i="45" s="1"/>
  <c r="H43" i="45"/>
  <c r="I43" i="45" s="1"/>
  <c r="L71" i="47"/>
  <c r="D71" i="47" l="1"/>
  <c r="H168" i="47"/>
  <c r="I168" i="47" s="1"/>
  <c r="H164" i="47"/>
  <c r="I164" i="47" s="1"/>
  <c r="H163" i="47"/>
  <c r="I163" i="47" s="1"/>
  <c r="H162" i="47"/>
  <c r="I162" i="47" s="1"/>
  <c r="H161" i="47"/>
  <c r="I161" i="47" s="1"/>
  <c r="H160" i="47"/>
  <c r="I160" i="47" s="1"/>
  <c r="H159" i="47"/>
  <c r="I159" i="47" s="1"/>
  <c r="H157" i="47"/>
  <c r="I157" i="47" s="1"/>
  <c r="H155" i="47"/>
  <c r="I155" i="47" s="1"/>
  <c r="H153" i="47"/>
  <c r="I153" i="47" s="1"/>
  <c r="H141" i="47"/>
  <c r="I141" i="47" s="1"/>
  <c r="H138" i="47"/>
  <c r="I138" i="47" s="1"/>
  <c r="H134" i="47"/>
  <c r="I134" i="47" s="1"/>
  <c r="H132" i="47"/>
  <c r="I132" i="47" s="1"/>
  <c r="H129" i="47"/>
  <c r="I129" i="47" s="1"/>
  <c r="H128" i="47"/>
  <c r="I128" i="47" s="1"/>
  <c r="H127" i="47"/>
  <c r="I127" i="47" s="1"/>
  <c r="H118" i="47"/>
  <c r="I118" i="47" s="1"/>
  <c r="H114" i="47"/>
  <c r="I114" i="47" s="1"/>
  <c r="H112" i="47"/>
  <c r="I112" i="47" s="1"/>
  <c r="H109" i="47"/>
  <c r="I109" i="47" s="1"/>
  <c r="H108" i="47"/>
  <c r="I108" i="47" s="1"/>
  <c r="H106" i="47"/>
  <c r="I106" i="47" s="1"/>
  <c r="H104" i="47"/>
  <c r="I104" i="47" s="1"/>
  <c r="H101" i="47"/>
  <c r="I101" i="47" s="1"/>
  <c r="H100" i="47"/>
  <c r="I100" i="47" s="1"/>
  <c r="H96" i="47"/>
  <c r="I96" i="47" s="1"/>
  <c r="H171" i="47"/>
  <c r="I171" i="47" s="1"/>
  <c r="H170" i="47"/>
  <c r="I170" i="47" s="1"/>
  <c r="H167" i="47"/>
  <c r="I167" i="47" s="1"/>
  <c r="H150" i="47"/>
  <c r="I150" i="47" s="1"/>
  <c r="H145" i="47"/>
  <c r="I145" i="47" s="1"/>
  <c r="H142" i="47"/>
  <c r="I142" i="47" s="1"/>
  <c r="H133" i="47"/>
  <c r="I133" i="47" s="1"/>
  <c r="H131" i="47"/>
  <c r="I131" i="47" s="1"/>
  <c r="H123" i="47"/>
  <c r="I123" i="47" s="1"/>
  <c r="H120" i="47"/>
  <c r="I120" i="47" s="1"/>
  <c r="H111" i="47"/>
  <c r="I111" i="47" s="1"/>
  <c r="H158" i="47"/>
  <c r="I158" i="47" s="1"/>
  <c r="H122" i="47"/>
  <c r="I122" i="47" s="1"/>
  <c r="H119" i="47"/>
  <c r="I119" i="47" s="1"/>
  <c r="H117" i="47"/>
  <c r="I117" i="47" s="1"/>
  <c r="H116" i="47"/>
  <c r="I116" i="47" s="1"/>
  <c r="H103" i="47"/>
  <c r="I103" i="47" s="1"/>
  <c r="H98" i="47"/>
  <c r="I98" i="47" s="1"/>
  <c r="H94" i="47"/>
  <c r="I94" i="47" s="1"/>
  <c r="H169" i="47"/>
  <c r="I169" i="47" s="1"/>
  <c r="H152" i="47"/>
  <c r="I152" i="47" s="1"/>
  <c r="H149" i="47"/>
  <c r="I149" i="47" s="1"/>
  <c r="H148" i="47"/>
  <c r="I148" i="47" s="1"/>
  <c r="H130" i="47"/>
  <c r="I130" i="47" s="1"/>
  <c r="H93" i="47"/>
  <c r="I93" i="47" s="1"/>
  <c r="H140" i="47"/>
  <c r="I140" i="47" s="1"/>
  <c r="H135" i="47"/>
  <c r="I135" i="47" s="1"/>
  <c r="H110" i="47"/>
  <c r="I110" i="47" s="1"/>
  <c r="H107" i="47"/>
  <c r="I107" i="47" s="1"/>
  <c r="H166" i="47"/>
  <c r="I166" i="47" s="1"/>
  <c r="H137" i="47"/>
  <c r="I137" i="47" s="1"/>
  <c r="H125" i="47"/>
  <c r="I125" i="47" s="1"/>
  <c r="H124" i="47"/>
  <c r="I124" i="47" s="1"/>
  <c r="H105" i="47"/>
  <c r="I105" i="47" s="1"/>
  <c r="H154" i="47"/>
  <c r="I154" i="47" s="1"/>
  <c r="H151" i="47"/>
  <c r="I151" i="47" s="1"/>
  <c r="H126" i="47"/>
  <c r="I126" i="47" s="1"/>
  <c r="H115" i="47"/>
  <c r="I115" i="47" s="1"/>
  <c r="H95" i="47"/>
  <c r="I95" i="47" s="1"/>
  <c r="H156" i="47"/>
  <c r="I156" i="47" s="1"/>
  <c r="H121" i="47"/>
  <c r="I121" i="47" s="1"/>
  <c r="H113" i="47"/>
  <c r="I113" i="47" s="1"/>
  <c r="H97" i="47"/>
  <c r="I97" i="47" s="1"/>
  <c r="H143" i="47"/>
  <c r="I143" i="47" s="1"/>
  <c r="H146" i="47"/>
  <c r="I146" i="47" s="1"/>
  <c r="H102" i="47"/>
  <c r="I102" i="47" s="1"/>
  <c r="H165" i="47"/>
  <c r="I165" i="47" s="1"/>
  <c r="H147" i="47"/>
  <c r="I147" i="47" s="1"/>
  <c r="H144" i="47"/>
  <c r="I144" i="47" s="1"/>
  <c r="H136" i="47"/>
  <c r="I136" i="47" s="1"/>
  <c r="H99" i="47"/>
  <c r="I99" i="47" s="1"/>
  <c r="H139" i="47"/>
  <c r="I139" i="47" s="1"/>
  <c r="H92" i="47"/>
  <c r="I92" i="47" s="1"/>
  <c r="H91" i="47"/>
  <c r="I91" i="47" s="1"/>
  <c r="H90" i="47"/>
  <c r="I90" i="47" s="1"/>
  <c r="H89" i="47"/>
  <c r="I89" i="47" s="1"/>
  <c r="H88" i="47"/>
  <c r="I88" i="47" s="1"/>
  <c r="H87" i="47"/>
  <c r="I87" i="47" s="1"/>
  <c r="H86" i="47"/>
  <c r="I86" i="47" s="1"/>
  <c r="H85" i="47"/>
  <c r="I85" i="47" s="1"/>
  <c r="D58" i="44"/>
  <c r="H101" i="44"/>
  <c r="I101" i="44" s="1"/>
  <c r="H89" i="44"/>
  <c r="I89" i="44" s="1"/>
  <c r="H103" i="44"/>
  <c r="I103" i="44" s="1"/>
  <c r="H88" i="44"/>
  <c r="I88" i="44" s="1"/>
  <c r="H104" i="44"/>
  <c r="I104" i="44" s="1"/>
  <c r="H102" i="44"/>
  <c r="I102" i="44" s="1"/>
  <c r="H83" i="44"/>
  <c r="I83" i="44" s="1"/>
  <c r="H92" i="44"/>
  <c r="I92" i="44" s="1"/>
  <c r="H87" i="44"/>
  <c r="I87" i="44" s="1"/>
  <c r="H99" i="44"/>
  <c r="I99" i="44" s="1"/>
  <c r="H84" i="44"/>
  <c r="I84" i="44" s="1"/>
  <c r="H95" i="44"/>
  <c r="I95" i="44" s="1"/>
  <c r="H94" i="44"/>
  <c r="I94" i="44" s="1"/>
  <c r="H91" i="44"/>
  <c r="I91" i="44" s="1"/>
  <c r="H97" i="44"/>
  <c r="I97" i="44" s="1"/>
  <c r="H90" i="44"/>
  <c r="I90" i="44" s="1"/>
  <c r="H86" i="44"/>
  <c r="I86" i="44" s="1"/>
  <c r="H98" i="44"/>
  <c r="I98" i="44" s="1"/>
  <c r="H93" i="44"/>
  <c r="I93" i="44" s="1"/>
  <c r="H96" i="44"/>
  <c r="I96" i="44" s="1"/>
  <c r="H100" i="44"/>
  <c r="I100" i="44" s="1"/>
  <c r="H85" i="44"/>
  <c r="I85" i="44" s="1"/>
  <c r="H53" i="44"/>
  <c r="I53" i="44" s="1"/>
  <c r="H52" i="44"/>
  <c r="I52" i="44" s="1"/>
  <c r="H51" i="44"/>
  <c r="I51" i="44" s="1"/>
  <c r="H50" i="44"/>
  <c r="I50" i="44" s="1"/>
  <c r="H49" i="44"/>
  <c r="I49" i="44" s="1"/>
  <c r="H48" i="44"/>
  <c r="I48" i="44" s="1"/>
  <c r="H47" i="44"/>
  <c r="I47" i="44" s="1"/>
  <c r="L30" i="1"/>
  <c r="D30" i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M16" i="37" l="1"/>
  <c r="N16" i="37" s="1"/>
  <c r="L16" i="37"/>
  <c r="L15" i="37"/>
  <c r="L14" i="37"/>
  <c r="L13" i="37"/>
  <c r="L12" i="37"/>
  <c r="L11" i="37"/>
  <c r="L10" i="37"/>
  <c r="L9" i="37"/>
  <c r="L8" i="37"/>
  <c r="F17" i="37"/>
  <c r="I16" i="37"/>
  <c r="F16" i="37"/>
  <c r="I15" i="37"/>
  <c r="F15" i="37"/>
  <c r="I14" i="37"/>
  <c r="F14" i="37"/>
  <c r="I13" i="37"/>
  <c r="F13" i="37"/>
  <c r="I12" i="37"/>
  <c r="F12" i="37"/>
  <c r="I11" i="37"/>
  <c r="F11" i="37"/>
  <c r="I10" i="37"/>
  <c r="F10" i="37"/>
  <c r="I9" i="37"/>
  <c r="F9" i="37"/>
  <c r="I8" i="37"/>
  <c r="F8" i="37"/>
  <c r="C9" i="36" l="1"/>
  <c r="H11" i="50" l="1"/>
  <c r="I11" i="50" s="1"/>
  <c r="H12" i="50"/>
  <c r="I12" i="50" s="1"/>
  <c r="H10" i="50"/>
  <c r="I10" i="50" s="1"/>
  <c r="M19" i="50"/>
  <c r="L16" i="50"/>
  <c r="H15" i="50"/>
  <c r="I15" i="50" s="1"/>
  <c r="H14" i="50"/>
  <c r="I14" i="50" s="1"/>
  <c r="H13" i="50"/>
  <c r="I13" i="50" s="1"/>
  <c r="L26" i="46" l="1"/>
  <c r="H75" i="8" l="1"/>
  <c r="I75" i="8" s="1"/>
  <c r="H72" i="8"/>
  <c r="I72" i="8" s="1"/>
  <c r="H69" i="8"/>
  <c r="I69" i="8" s="1"/>
  <c r="H62" i="8"/>
  <c r="I62" i="8" s="1"/>
  <c r="H59" i="8"/>
  <c r="I59" i="8" s="1"/>
  <c r="H83" i="8"/>
  <c r="I83" i="8" s="1"/>
  <c r="H49" i="8"/>
  <c r="I49" i="8" s="1"/>
  <c r="H80" i="8"/>
  <c r="I80" i="8" s="1"/>
  <c r="H73" i="8"/>
  <c r="I73" i="8" s="1"/>
  <c r="H48" i="8"/>
  <c r="I48" i="8" s="1"/>
  <c r="H47" i="8"/>
  <c r="I47" i="8" s="1"/>
  <c r="H46" i="8"/>
  <c r="I46" i="8" s="1"/>
  <c r="H45" i="8"/>
  <c r="I45" i="8" s="1"/>
  <c r="H54" i="8"/>
  <c r="I54" i="8" s="1"/>
  <c r="H57" i="8"/>
  <c r="I57" i="8" s="1"/>
  <c r="H61" i="8"/>
  <c r="I61" i="8" s="1"/>
  <c r="H55" i="8"/>
  <c r="I55" i="8" s="1"/>
  <c r="H60" i="8"/>
  <c r="I60" i="8" s="1"/>
  <c r="H44" i="8"/>
  <c r="I44" i="8" s="1"/>
  <c r="H63" i="8"/>
  <c r="I63" i="8" s="1"/>
  <c r="H56" i="8"/>
  <c r="I56" i="8" s="1"/>
  <c r="H43" i="8"/>
  <c r="I43" i="8" s="1"/>
  <c r="H79" i="8"/>
  <c r="I79" i="8" s="1"/>
  <c r="H78" i="8"/>
  <c r="I78" i="8" s="1"/>
  <c r="H42" i="8"/>
  <c r="I42" i="8" s="1"/>
  <c r="H82" i="8"/>
  <c r="I82" i="8" s="1"/>
  <c r="H58" i="8"/>
  <c r="I58" i="8" s="1"/>
  <c r="H70" i="8"/>
  <c r="I70" i="8" s="1"/>
  <c r="H41" i="8"/>
  <c r="I41" i="8" s="1"/>
  <c r="H40" i="8"/>
  <c r="I40" i="8" s="1"/>
  <c r="H102" i="8"/>
  <c r="I102" i="8" s="1"/>
  <c r="H39" i="8"/>
  <c r="I39" i="8" s="1"/>
  <c r="H104" i="8"/>
  <c r="I104" i="8" s="1"/>
  <c r="H77" i="8"/>
  <c r="I77" i="8" s="1"/>
  <c r="H67" i="8"/>
  <c r="I67" i="8" s="1"/>
  <c r="H38" i="8"/>
  <c r="I38" i="8" s="1"/>
  <c r="H37" i="8"/>
  <c r="I37" i="8" s="1"/>
  <c r="H36" i="8"/>
  <c r="I36" i="8" s="1"/>
  <c r="H68" i="8"/>
  <c r="I68" i="8" s="1"/>
  <c r="H35" i="8"/>
  <c r="I35" i="8" s="1"/>
  <c r="H103" i="8"/>
  <c r="I103" i="8" s="1"/>
  <c r="H34" i="8"/>
  <c r="I34" i="8" s="1"/>
  <c r="H106" i="8"/>
  <c r="I106" i="8" s="1"/>
  <c r="H33" i="8"/>
  <c r="I33" i="8" s="1"/>
  <c r="H94" i="8"/>
  <c r="I94" i="8" s="1"/>
  <c r="H90" i="8"/>
  <c r="I90" i="8" s="1"/>
  <c r="H84" i="8"/>
  <c r="I84" i="8" s="1"/>
  <c r="H98" i="8"/>
  <c r="I98" i="8" s="1"/>
  <c r="H32" i="8"/>
  <c r="I32" i="8" s="1"/>
  <c r="H81" i="8"/>
  <c r="I81" i="8" s="1"/>
  <c r="H89" i="8"/>
  <c r="I89" i="8" s="1"/>
  <c r="H93" i="8"/>
  <c r="I93" i="8" s="1"/>
  <c r="H92" i="8"/>
  <c r="I92" i="8" s="1"/>
  <c r="H107" i="8"/>
  <c r="I107" i="8" s="1"/>
  <c r="H95" i="8"/>
  <c r="I95" i="8" s="1"/>
  <c r="H31" i="8"/>
  <c r="I31" i="8" s="1"/>
  <c r="H100" i="8"/>
  <c r="I100" i="8" s="1"/>
  <c r="H96" i="8"/>
  <c r="I96" i="8" s="1"/>
  <c r="H101" i="8"/>
  <c r="I101" i="8" s="1"/>
  <c r="H30" i="8"/>
  <c r="I30" i="8" s="1"/>
  <c r="H29" i="8"/>
  <c r="I29" i="8" s="1"/>
  <c r="H28" i="8"/>
  <c r="I28" i="8" s="1"/>
  <c r="H88" i="8"/>
  <c r="I88" i="8" s="1"/>
  <c r="H27" i="8"/>
  <c r="I27" i="8" s="1"/>
  <c r="H26" i="8"/>
  <c r="I26" i="8" s="1"/>
  <c r="H97" i="8"/>
  <c r="I97" i="8" s="1"/>
  <c r="H86" i="8"/>
  <c r="I86" i="8" s="1"/>
  <c r="H74" i="8"/>
  <c r="I74" i="8" s="1"/>
  <c r="H25" i="8"/>
  <c r="I25" i="8" s="1"/>
  <c r="H85" i="8"/>
  <c r="I85" i="8" s="1"/>
  <c r="H24" i="8"/>
  <c r="I24" i="8" s="1"/>
  <c r="H23" i="8"/>
  <c r="I23" i="8" s="1"/>
  <c r="H22" i="8"/>
  <c r="I22" i="8" s="1"/>
  <c r="H91" i="8"/>
  <c r="I91" i="8" s="1"/>
  <c r="H21" i="8"/>
  <c r="I21" i="8" s="1"/>
  <c r="H20" i="8"/>
  <c r="I20" i="8" s="1"/>
  <c r="H71" i="8"/>
  <c r="I71" i="8" s="1"/>
  <c r="H19" i="8"/>
  <c r="I19" i="8" s="1"/>
  <c r="H99" i="8"/>
  <c r="I99" i="8" s="1"/>
  <c r="H64" i="8"/>
  <c r="I64" i="8" s="1"/>
  <c r="H18" i="8"/>
  <c r="I18" i="8" s="1"/>
  <c r="H17" i="8"/>
  <c r="I17" i="8" s="1"/>
  <c r="H16" i="8"/>
  <c r="I16" i="8" s="1"/>
  <c r="H66" i="8"/>
  <c r="I66" i="8" s="1"/>
  <c r="H15" i="8"/>
  <c r="I15" i="8" s="1"/>
  <c r="H14" i="8"/>
  <c r="I14" i="8" s="1"/>
  <c r="H13" i="8"/>
  <c r="I13" i="8" s="1"/>
  <c r="H12" i="8"/>
  <c r="I12" i="8" s="1"/>
  <c r="H11" i="8"/>
  <c r="I11" i="8" s="1"/>
  <c r="H65" i="8"/>
  <c r="I65" i="8" s="1"/>
  <c r="H76" i="8"/>
  <c r="I76" i="8" s="1"/>
  <c r="H53" i="8"/>
  <c r="I53" i="8" s="1"/>
  <c r="H10" i="8"/>
  <c r="I10" i="8" s="1"/>
  <c r="H105" i="8"/>
  <c r="I105" i="8" s="1"/>
  <c r="H52" i="8"/>
  <c r="I52" i="8" s="1"/>
  <c r="H87" i="8"/>
  <c r="I87" i="8" s="1"/>
  <c r="H51" i="8"/>
  <c r="I51" i="8" s="1"/>
  <c r="H50" i="8"/>
  <c r="I50" i="8" s="1"/>
  <c r="I11" i="48"/>
  <c r="D11" i="48"/>
  <c r="M15" i="49"/>
  <c r="L12" i="49"/>
  <c r="H11" i="49"/>
  <c r="I11" i="49" s="1"/>
  <c r="H10" i="49"/>
  <c r="I10" i="49" s="1"/>
  <c r="I12" i="49" s="1"/>
  <c r="L11" i="48"/>
  <c r="H10" i="48"/>
  <c r="I10" i="48" s="1"/>
  <c r="Q42" i="37" l="1"/>
  <c r="K42" i="37"/>
  <c r="J42" i="37"/>
  <c r="H42" i="37"/>
  <c r="G42" i="37"/>
  <c r="E42" i="37"/>
  <c r="D42" i="37"/>
  <c r="C42" i="37"/>
  <c r="M41" i="37"/>
  <c r="N41" i="37" s="1"/>
  <c r="L41" i="37"/>
  <c r="I41" i="37"/>
  <c r="F41" i="37"/>
  <c r="M40" i="37"/>
  <c r="N40" i="37" s="1"/>
  <c r="L40" i="37"/>
  <c r="I40" i="37"/>
  <c r="F40" i="37"/>
  <c r="M39" i="37"/>
  <c r="N39" i="37" s="1"/>
  <c r="L39" i="37"/>
  <c r="I39" i="37"/>
  <c r="F39" i="37"/>
  <c r="M38" i="37"/>
  <c r="N38" i="37" s="1"/>
  <c r="L38" i="37"/>
  <c r="I38" i="37"/>
  <c r="F38" i="37"/>
  <c r="M37" i="37"/>
  <c r="N37" i="37" s="1"/>
  <c r="L37" i="37"/>
  <c r="I37" i="37"/>
  <c r="F37" i="37"/>
  <c r="M36" i="37"/>
  <c r="N36" i="37" s="1"/>
  <c r="L36" i="37"/>
  <c r="I36" i="37"/>
  <c r="F36" i="37"/>
  <c r="M35" i="37"/>
  <c r="N35" i="37" s="1"/>
  <c r="L35" i="37"/>
  <c r="I35" i="37"/>
  <c r="F35" i="37"/>
  <c r="M34" i="37"/>
  <c r="N34" i="37" s="1"/>
  <c r="L34" i="37"/>
  <c r="I34" i="37"/>
  <c r="F34" i="37"/>
  <c r="M33" i="37"/>
  <c r="R33" i="37" s="1"/>
  <c r="L33" i="37"/>
  <c r="I33" i="37"/>
  <c r="F33" i="37"/>
  <c r="Q17" i="37"/>
  <c r="K17" i="37"/>
  <c r="J17" i="37"/>
  <c r="H17" i="37"/>
  <c r="G17" i="37"/>
  <c r="E17" i="37"/>
  <c r="D17" i="37"/>
  <c r="C17" i="37"/>
  <c r="M15" i="37"/>
  <c r="N15" i="37" s="1"/>
  <c r="M14" i="37"/>
  <c r="N14" i="37" s="1"/>
  <c r="M13" i="37"/>
  <c r="N13" i="37" s="1"/>
  <c r="M12" i="37"/>
  <c r="N12" i="37" s="1"/>
  <c r="M11" i="37"/>
  <c r="N11" i="37" s="1"/>
  <c r="M10" i="37"/>
  <c r="N10" i="37" s="1"/>
  <c r="M9" i="37"/>
  <c r="N9" i="37" s="1"/>
  <c r="M8" i="37"/>
  <c r="R8" i="37" s="1"/>
  <c r="O17" i="37" l="1"/>
  <c r="N33" i="37"/>
  <c r="F42" i="37"/>
  <c r="I42" i="37"/>
  <c r="L42" i="37"/>
  <c r="N8" i="37"/>
  <c r="I17" i="37"/>
  <c r="L17" i="37"/>
  <c r="M42" i="37"/>
  <c r="N42" i="37" s="1"/>
  <c r="O42" i="37"/>
  <c r="M17" i="37"/>
  <c r="N17" i="37" s="1"/>
  <c r="L13" i="45" l="1"/>
  <c r="H12" i="45" l="1"/>
  <c r="I12" i="45" s="1"/>
  <c r="H11" i="45"/>
  <c r="I11" i="45" s="1"/>
  <c r="H10" i="45"/>
  <c r="I10" i="45" s="1"/>
  <c r="H10" i="46"/>
  <c r="H44" i="47"/>
  <c r="I44" i="47" s="1"/>
  <c r="H11" i="47"/>
  <c r="I11" i="47" s="1"/>
  <c r="H10" i="47"/>
  <c r="I10" i="47" s="1"/>
  <c r="H70" i="47"/>
  <c r="I70" i="47" s="1"/>
  <c r="H22" i="47"/>
  <c r="I22" i="47" s="1"/>
  <c r="H60" i="47"/>
  <c r="I60" i="47" s="1"/>
  <c r="H58" i="47"/>
  <c r="I58" i="47" s="1"/>
  <c r="H51" i="47"/>
  <c r="I51" i="47" s="1"/>
  <c r="H21" i="47"/>
  <c r="I21" i="47" s="1"/>
  <c r="H20" i="47"/>
  <c r="I20" i="47" s="1"/>
  <c r="H61" i="47"/>
  <c r="I61" i="47" s="1"/>
  <c r="H62" i="47"/>
  <c r="I62" i="47" s="1"/>
  <c r="H64" i="47"/>
  <c r="I64" i="47" s="1"/>
  <c r="H47" i="47"/>
  <c r="I47" i="47" s="1"/>
  <c r="H19" i="47"/>
  <c r="I19" i="47" s="1"/>
  <c r="H65" i="47"/>
  <c r="I65" i="47" s="1"/>
  <c r="H18" i="47"/>
  <c r="I18" i="47" s="1"/>
  <c r="H17" i="47"/>
  <c r="I17" i="47" s="1"/>
  <c r="H16" i="47"/>
  <c r="I16" i="47" s="1"/>
  <c r="H15" i="47"/>
  <c r="I15" i="47" s="1"/>
  <c r="H14" i="47"/>
  <c r="I14" i="47" s="1"/>
  <c r="H56" i="47"/>
  <c r="I56" i="47" s="1"/>
  <c r="H50" i="47"/>
  <c r="I50" i="47" s="1"/>
  <c r="H52" i="47"/>
  <c r="I52" i="47" s="1"/>
  <c r="H68" i="47"/>
  <c r="I68" i="47" s="1"/>
  <c r="H13" i="47"/>
  <c r="I13" i="47" s="1"/>
  <c r="H12" i="47"/>
  <c r="I12" i="47" s="1"/>
  <c r="H42" i="47"/>
  <c r="I42" i="47" s="1"/>
  <c r="H59" i="47"/>
  <c r="I59" i="47" s="1"/>
  <c r="H49" i="47"/>
  <c r="I49" i="47" s="1"/>
  <c r="H53" i="47"/>
  <c r="I53" i="47" s="1"/>
  <c r="H45" i="47"/>
  <c r="I45" i="47" s="1"/>
  <c r="H63" i="47"/>
  <c r="I63" i="47" s="1"/>
  <c r="H41" i="47"/>
  <c r="I41" i="47" s="1"/>
  <c r="H67" i="47"/>
  <c r="I67" i="47" s="1"/>
  <c r="H40" i="47"/>
  <c r="I40" i="47" s="1"/>
  <c r="H39" i="47"/>
  <c r="I39" i="47" s="1"/>
  <c r="H38" i="47"/>
  <c r="I38" i="47" s="1"/>
  <c r="H37" i="47"/>
  <c r="I37" i="47" s="1"/>
  <c r="H36" i="47"/>
  <c r="I36" i="47" s="1"/>
  <c r="H55" i="47"/>
  <c r="I55" i="47" s="1"/>
  <c r="H54" i="47"/>
  <c r="I54" i="47" s="1"/>
  <c r="H35" i="47"/>
  <c r="I35" i="47" s="1"/>
  <c r="H34" i="47"/>
  <c r="I34" i="47" s="1"/>
  <c r="H33" i="47"/>
  <c r="I33" i="47" s="1"/>
  <c r="H32" i="47"/>
  <c r="I32" i="47" s="1"/>
  <c r="H31" i="47"/>
  <c r="I31" i="47" s="1"/>
  <c r="H69" i="47"/>
  <c r="I69" i="47" s="1"/>
  <c r="H57" i="47"/>
  <c r="I57" i="47" s="1"/>
  <c r="H30" i="47"/>
  <c r="I30" i="47" s="1"/>
  <c r="H29" i="47"/>
  <c r="I29" i="47" s="1"/>
  <c r="H28" i="47"/>
  <c r="I28" i="47" s="1"/>
  <c r="H43" i="47"/>
  <c r="I43" i="47" s="1"/>
  <c r="H27" i="47"/>
  <c r="I27" i="47" s="1"/>
  <c r="H26" i="47"/>
  <c r="I26" i="47" s="1"/>
  <c r="H66" i="47"/>
  <c r="I66" i="47" s="1"/>
  <c r="H25" i="47"/>
  <c r="I25" i="47" s="1"/>
  <c r="H24" i="47"/>
  <c r="I24" i="47" s="1"/>
  <c r="H23" i="47"/>
  <c r="I23" i="47" s="1"/>
  <c r="H48" i="47"/>
  <c r="I48" i="47" s="1"/>
  <c r="H46" i="47"/>
  <c r="I46" i="47" s="1"/>
  <c r="H56" i="44"/>
  <c r="I56" i="44" s="1"/>
  <c r="H29" i="44"/>
  <c r="I29" i="44" s="1"/>
  <c r="H28" i="44"/>
  <c r="I28" i="44" s="1"/>
  <c r="H27" i="44"/>
  <c r="I27" i="44" s="1"/>
  <c r="H55" i="44"/>
  <c r="I55" i="44" s="1"/>
  <c r="H12" i="44"/>
  <c r="I12" i="44" s="1"/>
  <c r="H26" i="44"/>
  <c r="I26" i="44" s="1"/>
  <c r="H41" i="44"/>
  <c r="I41" i="44" s="1"/>
  <c r="H25" i="44"/>
  <c r="I25" i="44" s="1"/>
  <c r="H40" i="44"/>
  <c r="I40" i="44" s="1"/>
  <c r="H38" i="44"/>
  <c r="I38" i="44" s="1"/>
  <c r="H34" i="44"/>
  <c r="I34" i="44" s="1"/>
  <c r="H36" i="44"/>
  <c r="I36" i="44" s="1"/>
  <c r="H24" i="44"/>
  <c r="I24" i="44" s="1"/>
  <c r="H23" i="44"/>
  <c r="I23" i="44" s="1"/>
  <c r="H43" i="44"/>
  <c r="I43" i="44" s="1"/>
  <c r="H22" i="44"/>
  <c r="I22" i="44" s="1"/>
  <c r="H21" i="44"/>
  <c r="I21" i="44" s="1"/>
  <c r="H20" i="44"/>
  <c r="I20" i="44" s="1"/>
  <c r="H19" i="44"/>
  <c r="I19" i="44" s="1"/>
  <c r="H37" i="44"/>
  <c r="I37" i="44" s="1"/>
  <c r="H18" i="44"/>
  <c r="I18" i="44" s="1"/>
  <c r="H17" i="44"/>
  <c r="I17" i="44" s="1"/>
  <c r="H16" i="44"/>
  <c r="I16" i="44" s="1"/>
  <c r="H57" i="44"/>
  <c r="I57" i="44" s="1"/>
  <c r="H11" i="44"/>
  <c r="I11" i="44" s="1"/>
  <c r="H54" i="44"/>
  <c r="I54" i="44" s="1"/>
  <c r="H15" i="44"/>
  <c r="I15" i="44" s="1"/>
  <c r="H14" i="44"/>
  <c r="I14" i="44" s="1"/>
  <c r="H10" i="44"/>
  <c r="I10" i="44" s="1"/>
  <c r="H39" i="44"/>
  <c r="I39" i="44" s="1"/>
  <c r="H42" i="44"/>
  <c r="I42" i="44" s="1"/>
  <c r="H13" i="44"/>
  <c r="I13" i="44" s="1"/>
  <c r="H33" i="44"/>
  <c r="I33" i="44" s="1"/>
  <c r="H32" i="44"/>
  <c r="I32" i="44" s="1"/>
  <c r="H31" i="44"/>
  <c r="I31" i="44" s="1"/>
  <c r="H44" i="44"/>
  <c r="I44" i="44" s="1"/>
  <c r="H35" i="44"/>
  <c r="I35" i="44" s="1"/>
  <c r="H30" i="44"/>
  <c r="I30" i="44" s="1"/>
  <c r="I71" i="47" l="1"/>
  <c r="H16" i="1"/>
  <c r="I16" i="1" s="1"/>
  <c r="H28" i="1"/>
  <c r="I28" i="1" s="1"/>
  <c r="H15" i="1"/>
  <c r="I15" i="1" s="1"/>
  <c r="H14" i="1"/>
  <c r="I14" i="1" s="1"/>
  <c r="H27" i="1"/>
  <c r="I27" i="1" s="1"/>
  <c r="H13" i="1"/>
  <c r="I13" i="1" s="1"/>
  <c r="H23" i="1"/>
  <c r="I23" i="1" s="1"/>
  <c r="H12" i="1"/>
  <c r="I12" i="1" s="1"/>
  <c r="H29" i="1"/>
  <c r="I29" i="1" s="1"/>
  <c r="H11" i="1"/>
  <c r="I11" i="1" s="1"/>
  <c r="H45" i="44" l="1"/>
  <c r="I45" i="44" s="1"/>
  <c r="C124" i="36" l="1"/>
  <c r="H13" i="46" l="1"/>
  <c r="I13" i="46" s="1"/>
  <c r="H22" i="46"/>
  <c r="I22" i="46" s="1"/>
  <c r="H16" i="46"/>
  <c r="I16" i="46" s="1"/>
  <c r="H20" i="46"/>
  <c r="I20" i="46" s="1"/>
  <c r="H18" i="46"/>
  <c r="I18" i="46" s="1"/>
  <c r="H15" i="46"/>
  <c r="I15" i="46" s="1"/>
  <c r="I10" i="46"/>
  <c r="H24" i="46"/>
  <c r="I24" i="46" s="1"/>
  <c r="H19" i="46"/>
  <c r="I19" i="46" s="1"/>
  <c r="H21" i="46"/>
  <c r="I21" i="46" s="1"/>
  <c r="H17" i="46"/>
  <c r="I17" i="46" s="1"/>
  <c r="H23" i="46"/>
  <c r="I23" i="46" s="1"/>
  <c r="H14" i="46"/>
  <c r="I14" i="46" s="1"/>
  <c r="H12" i="46"/>
  <c r="I12" i="46" s="1"/>
  <c r="H25" i="46"/>
  <c r="I25" i="46" s="1"/>
  <c r="H11" i="46"/>
  <c r="I11" i="46" s="1"/>
  <c r="H46" i="44"/>
  <c r="I46" i="44" s="1"/>
  <c r="I58" i="44" s="1"/>
  <c r="H19" i="1"/>
  <c r="I19" i="1" s="1"/>
  <c r="I26" i="46" l="1"/>
  <c r="I108" i="8"/>
  <c r="H26" i="1"/>
  <c r="I26" i="1" s="1"/>
  <c r="H17" i="1"/>
  <c r="I17" i="1" s="1"/>
  <c r="H18" i="1"/>
  <c r="I18" i="1" s="1"/>
  <c r="H20" i="1"/>
  <c r="I20" i="1" s="1"/>
  <c r="H22" i="1"/>
  <c r="I22" i="1" s="1"/>
  <c r="H21" i="1"/>
  <c r="I21" i="1" s="1"/>
  <c r="H25" i="1"/>
  <c r="I25" i="1" s="1"/>
  <c r="H10" i="1"/>
  <c r="I10" i="1" s="1"/>
  <c r="H24" i="1"/>
  <c r="I24" i="1" s="1"/>
  <c r="I30" i="1" l="1"/>
</calcChain>
</file>

<file path=xl/sharedStrings.xml><?xml version="1.0" encoding="utf-8"?>
<sst xmlns="http://schemas.openxmlformats.org/spreadsheetml/2006/main" count="3582" uniqueCount="1736">
  <si>
    <t>STT</t>
  </si>
  <si>
    <t>KQRL</t>
  </si>
  <si>
    <t>GHI CHÚ</t>
  </si>
  <si>
    <t>TỔNG CỘNG</t>
  </si>
  <si>
    <t>S
TT</t>
  </si>
  <si>
    <t>CỘNG HÒA XÃ HỘI CHỦ NGHĨA VIỆT NAM</t>
  </si>
  <si>
    <t>Độc lập  -  Tự do  -  Hạnh phúc</t>
  </si>
  <si>
    <t>HỌ &amp; TÊN</t>
  </si>
  <si>
    <t>LỚP</t>
  </si>
  <si>
    <t>SỐ TIỀN</t>
  </si>
  <si>
    <t>KÝ NHẬN</t>
  </si>
  <si>
    <t>TỔNG CỘNG
5 THÁNG</t>
  </si>
  <si>
    <t>TBCHT</t>
  </si>
  <si>
    <t>GT</t>
  </si>
  <si>
    <t>ĐIỂM
TBCHT</t>
  </si>
  <si>
    <t>≥ 7</t>
  </si>
  <si>
    <t>Từ 90 → 100</t>
  </si>
  <si>
    <t>Từ dưới 30</t>
  </si>
  <si>
    <t>KHÁ TRỞ LÊN</t>
  </si>
  <si>
    <t>Xuất sắc</t>
  </si>
  <si>
    <t>Tốt</t>
  </si>
  <si>
    <t>Khá</t>
  </si>
  <si>
    <t>Trung Bình Khá</t>
  </si>
  <si>
    <t xml:space="preserve">Trung Bình </t>
  </si>
  <si>
    <t>Yếu</t>
  </si>
  <si>
    <t>Kém</t>
  </si>
  <si>
    <t>MỨC HỌC BỔNG</t>
  </si>
  <si>
    <r>
      <t>* CAO ĐẲNG &amp; LTCĐ</t>
    </r>
    <r>
      <rPr>
        <sz val="14"/>
        <rFont val="Times New Roman"/>
        <family val="1"/>
      </rPr>
      <t xml:space="preserve"> (Học kỳ 5 tháng)</t>
    </r>
  </si>
  <si>
    <t xml:space="preserve"> - Xuất sắc =</t>
  </si>
  <si>
    <t xml:space="preserve"> - Giỏi =</t>
  </si>
  <si>
    <t xml:space="preserve"> - Khá =</t>
  </si>
  <si>
    <r>
      <t>* TRUNG CẤP CHUYÊN NGHIỆP</t>
    </r>
    <r>
      <rPr>
        <sz val="14"/>
        <rFont val="Times New Roman"/>
        <family val="1"/>
      </rPr>
      <t xml:space="preserve"> (HK-5T)</t>
    </r>
  </si>
  <si>
    <r>
      <t>* TRỢ CẤP XÃ HỘI</t>
    </r>
    <r>
      <rPr>
        <sz val="14"/>
        <rFont val="Times New Roman"/>
        <family val="1"/>
      </rPr>
      <t xml:space="preserve"> (12 tháng trong năm)</t>
    </r>
  </si>
  <si>
    <t xml:space="preserve"> - DTTS</t>
  </si>
  <si>
    <t xml:space="preserve"> - XĐGN &amp; KT=</t>
  </si>
  <si>
    <t xml:space="preserve"> + Không có cá nhân xếp loại Học tập kém hoặc rèn luyện kém, bị kỷ luật từ mức cảnh cáo trở lên.</t>
  </si>
  <si>
    <t>* Khen thưởng cán bộ lớp tích cực (khen thưởng năm học)</t>
  </si>
  <si>
    <t xml:space="preserve"> + Có giấy đề nghị khen thưởng của giáo viên chủ nhiệm</t>
  </si>
  <si>
    <t xml:space="preserve"> + Phải được đề nghị cả hai học kỳ</t>
  </si>
  <si>
    <t>KẾT QUẢ RÈN LUYỆN</t>
  </si>
  <si>
    <t>Trong đó:</t>
  </si>
  <si>
    <t>HIỆU TRƯỞNG</t>
  </si>
  <si>
    <t>TRƯỞNG PHÒNG KH-TC</t>
  </si>
  <si>
    <t>Không có điểm Kiểm tra, Thi &lt; 5 Lần đầu
Điểm tổng kết môn &lt; 5 lần đầu</t>
  </si>
  <si>
    <t>Điều kiện xét khen thưởng</t>
  </si>
  <si>
    <t>HK1</t>
  </si>
  <si>
    <t>HK2</t>
  </si>
  <si>
    <t>Cả năm</t>
  </si>
  <si>
    <t>Giỏi</t>
  </si>
  <si>
    <t>Không</t>
  </si>
  <si>
    <t xml:space="preserve"> * Không có điểm kiểm tra, thi &lt; 5 lần đầu</t>
  </si>
  <si>
    <t xml:space="preserve"> * Điểm tổng kết môn &lt; 5 lần đầu</t>
  </si>
  <si>
    <t>Mã số SV</t>
  </si>
  <si>
    <t>(Đã ký)</t>
  </si>
  <si>
    <t>Mã số HS</t>
  </si>
  <si>
    <t>* Khen thưởng Tập thể lớp: Lớp HSSV Tiên tiến</t>
  </si>
  <si>
    <t>* Khen thưởng Tập thể lớp: Lớp HSSV Xuất sắc</t>
  </si>
  <si>
    <t xml:space="preserve"> + Có từ 25% HSSV đạt danh hiệu HSSV Khá trở lên;</t>
  </si>
  <si>
    <t xml:space="preserve"> + Có cá nhân đạt danh hiệu HSSV Giỏi trở lên;</t>
  </si>
  <si>
    <t xml:space="preserve"> + Có cá nhân đạt danh hiệu HSSV Xuất sắc.</t>
  </si>
  <si>
    <t xml:space="preserve"> * Không bị kỷ luật từ mức khiển trách trở lên</t>
  </si>
  <si>
    <t xml:space="preserve"> + Đạt tiêu chuẩn Lớp HSSV Tiên tiến và có từ 10% HSSV đạt danh hiệu HSSV Giỏi trở lên;</t>
  </si>
  <si>
    <t>Phạm Hữu Lộc</t>
  </si>
  <si>
    <t>đồng.</t>
  </si>
  <si>
    <t>đồng</t>
  </si>
  <si>
    <t xml:space="preserve"> + Một lớp chỉ đề nghị 01 HSSV (Lớp 02 HSSV nếu lớp đó đạt Lớp HSSV Xuất sắc)</t>
  </si>
  <si>
    <t>UBND THÀNH PHỐ HỒ CHÍ MINH</t>
  </si>
  <si>
    <t>TRƯỞNG PHÒNG KH - TC</t>
  </si>
  <si>
    <t>Nguyễn Kính</t>
  </si>
  <si>
    <r>
      <t xml:space="preserve">        Kính gửi:</t>
    </r>
    <r>
      <rPr>
        <b/>
        <sz val="14"/>
        <rFont val="Times New Roman"/>
        <family val="1"/>
      </rPr>
      <t xml:space="preserve"> Quý Thầy, Cô trong Hội đồng xét Khen thưởng, Học bổng khuyến khích học tập và trợ cấp xã hội - HK1/2015-2016</t>
    </r>
  </si>
  <si>
    <t>Nữ</t>
  </si>
  <si>
    <t>Từ 30 → 49</t>
  </si>
  <si>
    <t>Từ 50 → 59</t>
  </si>
  <si>
    <t>Từ 60 → 69</t>
  </si>
  <si>
    <t>Từ 70 → 79</t>
  </si>
  <si>
    <t>Từ 80 → 89</t>
  </si>
  <si>
    <t>PHÒNG CÔNG TÁC CHÍNH TRỊ</t>
  </si>
  <si>
    <t xml:space="preserve"> - HỌC SINH SINH VIÊN</t>
  </si>
  <si>
    <r>
      <t xml:space="preserve">Dự toán kinh phí học bổng khuyến khích học tập HK1/2016-2017 </t>
    </r>
    <r>
      <rPr>
        <b/>
        <sz val="12"/>
        <rFont val="CG Omega"/>
        <family val="2"/>
      </rPr>
      <t>≈</t>
    </r>
  </si>
  <si>
    <t>Nguyễn Văn</t>
  </si>
  <si>
    <t>Huy</t>
  </si>
  <si>
    <t>Nam</t>
  </si>
  <si>
    <t>Tài</t>
  </si>
  <si>
    <t>Dương</t>
  </si>
  <si>
    <t>Sơn</t>
  </si>
  <si>
    <t>Lê Văn</t>
  </si>
  <si>
    <t>Tuấn</t>
  </si>
  <si>
    <t>Cường</t>
  </si>
  <si>
    <t>Giang</t>
  </si>
  <si>
    <t>Nguyễn Hữu</t>
  </si>
  <si>
    <t>Nghĩa</t>
  </si>
  <si>
    <t>Nguyễn Quốc</t>
  </si>
  <si>
    <t>Tân</t>
  </si>
  <si>
    <t>Thành</t>
  </si>
  <si>
    <t>Trường</t>
  </si>
  <si>
    <t>Nhi</t>
  </si>
  <si>
    <t>Quỳnh</t>
  </si>
  <si>
    <t>Đạt</t>
  </si>
  <si>
    <t>Thiện</t>
  </si>
  <si>
    <t>Long</t>
  </si>
  <si>
    <t>Anh</t>
  </si>
  <si>
    <t>Linh</t>
  </si>
  <si>
    <t>Phúc</t>
  </si>
  <si>
    <t>Ân</t>
  </si>
  <si>
    <t>Kiệt</t>
  </si>
  <si>
    <t>Vy</t>
  </si>
  <si>
    <t>Tiên</t>
  </si>
  <si>
    <t>Trâm</t>
  </si>
  <si>
    <t>Nguyên</t>
  </si>
  <si>
    <t>My</t>
  </si>
  <si>
    <t>Thắng</t>
  </si>
  <si>
    <t>Trung</t>
  </si>
  <si>
    <t>Lê Minh</t>
  </si>
  <si>
    <t>Thảo</t>
  </si>
  <si>
    <t>Dung</t>
  </si>
  <si>
    <t>Phương</t>
  </si>
  <si>
    <t>Khang</t>
  </si>
  <si>
    <t>Xuất
sắc</t>
  </si>
  <si>
    <t>Cộng
HB</t>
  </si>
  <si>
    <t>Chiếm
%</t>
  </si>
  <si>
    <t>Độc lập - Tự do - Hạnh phúc</t>
  </si>
  <si>
    <t>P.TRƯỞNG PHÒNG CTCT-HSSV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</si>
  <si>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02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</si>
  <si>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01 SV</t>
    </r>
  </si>
  <si>
    <t>TRƯỜNG CAO ĐẲNG LÝ TỰ TRỌNG</t>
  </si>
  <si>
    <t>THÀNH PHỐ HỒ CHÍ MINH</t>
  </si>
  <si>
    <t>Thuận</t>
  </si>
  <si>
    <t>Hiếu</t>
  </si>
  <si>
    <t>Nhân</t>
  </si>
  <si>
    <t>17T4-ĐCN1</t>
  </si>
  <si>
    <t>Khoa</t>
  </si>
  <si>
    <t>17T4-CNL1</t>
  </si>
  <si>
    <t>Đức</t>
  </si>
  <si>
    <t>Châu</t>
  </si>
  <si>
    <t>17T4-CNÔ2</t>
  </si>
  <si>
    <t>17000391</t>
  </si>
  <si>
    <t>Trương Thanh</t>
  </si>
  <si>
    <t>Quí</t>
  </si>
  <si>
    <t>17000482</t>
  </si>
  <si>
    <t>Bảo</t>
  </si>
  <si>
    <t>17T4-CNÔ3</t>
  </si>
  <si>
    <t>17002979</t>
  </si>
  <si>
    <t>Trần Tuấn</t>
  </si>
  <si>
    <t>17T4-CNM1</t>
  </si>
  <si>
    <t>17T4-LTM1</t>
  </si>
  <si>
    <t>17T4-CMT1</t>
  </si>
  <si>
    <t>17000129</t>
  </si>
  <si>
    <t>Nguyễn Tiến Thiên</t>
  </si>
  <si>
    <t>17T4-THU1</t>
  </si>
  <si>
    <t>17T4-QTD1</t>
  </si>
  <si>
    <t>17T4-NNA1</t>
  </si>
  <si>
    <t>17003265</t>
  </si>
  <si>
    <t>Đặng Gia</t>
  </si>
  <si>
    <t>Minh</t>
  </si>
  <si>
    <t>Việt</t>
  </si>
  <si>
    <t>Hương</t>
  </si>
  <si>
    <t>Nhật</t>
  </si>
  <si>
    <t>Nguyễn Ngọc</t>
  </si>
  <si>
    <t>Thông</t>
  </si>
  <si>
    <t>Tiến</t>
  </si>
  <si>
    <t>Bậc đào tạo: Trung cấp (Tín chỉ) - Khóa: 2017T4</t>
  </si>
  <si>
    <t>Trí</t>
  </si>
  <si>
    <t>Lê Hoàng</t>
  </si>
  <si>
    <t>Nguyễn Minh</t>
  </si>
  <si>
    <t>Trọng</t>
  </si>
  <si>
    <t>Trần Văn</t>
  </si>
  <si>
    <t>Nguyễn Hồng</t>
  </si>
  <si>
    <t>Nguyễn Đức</t>
  </si>
  <si>
    <t>Nguyễn Anh</t>
  </si>
  <si>
    <t>Vũ</t>
  </si>
  <si>
    <t>Khải</t>
  </si>
  <si>
    <t>Tín</t>
  </si>
  <si>
    <t>Hào</t>
  </si>
  <si>
    <t>Quân</t>
  </si>
  <si>
    <t>Phạm Minh</t>
  </si>
  <si>
    <t>Nguyễn Hoàng</t>
  </si>
  <si>
    <t>Danh</t>
  </si>
  <si>
    <t>Huyền</t>
  </si>
  <si>
    <t>Nguyễn Thị Hồng</t>
  </si>
  <si>
    <t>Phụng</t>
  </si>
  <si>
    <t>Nguyễn Thị Thanh</t>
  </si>
  <si>
    <t>Trang</t>
  </si>
  <si>
    <t>Lê Nhật</t>
  </si>
  <si>
    <t>Duy</t>
  </si>
  <si>
    <t>Phạm Đăng</t>
  </si>
  <si>
    <t>Hoàng</t>
  </si>
  <si>
    <t>Khánh</t>
  </si>
  <si>
    <t>Vương</t>
  </si>
  <si>
    <t>Tâm</t>
  </si>
  <si>
    <t>Ánh</t>
  </si>
  <si>
    <t>Thư</t>
  </si>
  <si>
    <t>Trần Thị Ngọc</t>
  </si>
  <si>
    <t>Tú</t>
  </si>
  <si>
    <t>Hiền</t>
  </si>
  <si>
    <t>Thu</t>
  </si>
  <si>
    <t>Bùi Ngọc</t>
  </si>
  <si>
    <t>Chi</t>
  </si>
  <si>
    <t>Nguyễn Công</t>
  </si>
  <si>
    <t>Ngọc</t>
  </si>
  <si>
    <t>Như</t>
  </si>
  <si>
    <t>Phượng</t>
  </si>
  <si>
    <t>Nguyễn Thị Như</t>
  </si>
  <si>
    <t>Uyên</t>
  </si>
  <si>
    <t>Thanh</t>
  </si>
  <si>
    <t>Bình</t>
  </si>
  <si>
    <t>Lan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</si>
  <si>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38 SV</t>
    </r>
  </si>
  <si>
    <t>Tổng số
HSSV</t>
  </si>
  <si>
    <t>Ghi chú</t>
  </si>
  <si>
    <t>Lê Xuân Thiện</t>
  </si>
  <si>
    <t>Nguyễn Xuân</t>
  </si>
  <si>
    <t>Phú</t>
  </si>
  <si>
    <t>Nguyễn Trung</t>
  </si>
  <si>
    <t>Phạm Duy</t>
  </si>
  <si>
    <t>Hoàng Minh</t>
  </si>
  <si>
    <t>17000692</t>
  </si>
  <si>
    <t>Phang Anh</t>
  </si>
  <si>
    <t>17000689</t>
  </si>
  <si>
    <t>17000628</t>
  </si>
  <si>
    <t>Trần Thị Quyền</t>
  </si>
  <si>
    <t>17000337</t>
  </si>
  <si>
    <t>Nguyễn Lê Diễm</t>
  </si>
  <si>
    <t>17004503</t>
  </si>
  <si>
    <t>Mai Đỗ Thành</t>
  </si>
  <si>
    <t>17003292</t>
  </si>
  <si>
    <t>Nguyễn Thị Yến</t>
  </si>
  <si>
    <t>17000499</t>
  </si>
  <si>
    <t>17004530</t>
  </si>
  <si>
    <t>Ngô Nguyễn Minh</t>
  </si>
  <si>
    <t>17000293</t>
  </si>
  <si>
    <t>Nguyễn Túc</t>
  </si>
  <si>
    <t>17T4-QTM1</t>
  </si>
  <si>
    <t>17000037</t>
  </si>
  <si>
    <t>Nguyễn Quốc Linh</t>
  </si>
  <si>
    <t>Quang</t>
  </si>
  <si>
    <t>17001144</t>
  </si>
  <si>
    <t>Nguyễn Trần Châu</t>
  </si>
  <si>
    <t>Bậc đào tạo: Trung cấp (Tín chỉ) - Khóa: 2018T4</t>
  </si>
  <si>
    <t>Lê Quốc</t>
  </si>
  <si>
    <t>Hưng</t>
  </si>
  <si>
    <t>Nguyễn Thanh</t>
  </si>
  <si>
    <t>Trương Văn</t>
  </si>
  <si>
    <t>Trần Ngọc</t>
  </si>
  <si>
    <t>Phấn</t>
  </si>
  <si>
    <t>Nguyễn Thành</t>
  </si>
  <si>
    <t>Đông</t>
  </si>
  <si>
    <t>Trần Thị</t>
  </si>
  <si>
    <t>Hoài</t>
  </si>
  <si>
    <t>Mai</t>
  </si>
  <si>
    <t>Ngân</t>
  </si>
  <si>
    <t>Bậc đào tạo: Trung cấp - Khóa: 2018T2</t>
  </si>
  <si>
    <t>18003375</t>
  </si>
  <si>
    <t>Dương Tiến</t>
  </si>
  <si>
    <t>18T2-CNÔ1</t>
  </si>
  <si>
    <t>Yến</t>
  </si>
  <si>
    <t>Lộc</t>
  </si>
  <si>
    <t>Hòa</t>
  </si>
  <si>
    <t>Lê Nam</t>
  </si>
  <si>
    <t>Trần Thành</t>
  </si>
  <si>
    <t>Nguyễn Nhựt</t>
  </si>
  <si>
    <t>Lê Hiếu</t>
  </si>
  <si>
    <t>Hảo</t>
  </si>
  <si>
    <t>Quyên</t>
  </si>
  <si>
    <t>Diệu</t>
  </si>
  <si>
    <t>Lê Trung</t>
  </si>
  <si>
    <t>Dũng</t>
  </si>
  <si>
    <t>Băng</t>
  </si>
  <si>
    <t>Phi</t>
  </si>
  <si>
    <t>Trịnh Hồng</t>
  </si>
  <si>
    <t>Hà</t>
  </si>
  <si>
    <t>Nguyễn Thị Thảo</t>
  </si>
  <si>
    <t>Vân</t>
  </si>
  <si>
    <t>Trần Thị Hồng</t>
  </si>
  <si>
    <t>Thủy</t>
  </si>
  <si>
    <t>Đỗ Thành</t>
  </si>
  <si>
    <t>Bậc đào tạo: Cao đẳng  - Khóa: 2018C1</t>
  </si>
  <si>
    <t>Lê Đức</t>
  </si>
  <si>
    <t>18004902</t>
  </si>
  <si>
    <t>Nguyễn Trường</t>
  </si>
  <si>
    <t>Nguyễn Thái</t>
  </si>
  <si>
    <t>18C1-VSL1</t>
  </si>
  <si>
    <t>18002448</t>
  </si>
  <si>
    <t>18C1-VSL2</t>
  </si>
  <si>
    <t>18C1-CCK4</t>
  </si>
  <si>
    <t>18C1-CCK6</t>
  </si>
  <si>
    <t>18004620</t>
  </si>
  <si>
    <t>Phan Minh</t>
  </si>
  <si>
    <t>18C1-CTM1</t>
  </si>
  <si>
    <t>Khôi</t>
  </si>
  <si>
    <t>18C1-CNÔ1</t>
  </si>
  <si>
    <t>18C1-CNÔ5</t>
  </si>
  <si>
    <t>Mạnh</t>
  </si>
  <si>
    <t>Nhớ</t>
  </si>
  <si>
    <t>18000080</t>
  </si>
  <si>
    <t>Cao Đình</t>
  </si>
  <si>
    <t>Hân</t>
  </si>
  <si>
    <t>18C1-CNM1</t>
  </si>
  <si>
    <t>18002483</t>
  </si>
  <si>
    <t>Mai Thị Phương</t>
  </si>
  <si>
    <t>Trân</t>
  </si>
  <si>
    <t>18C1-TKĐ1</t>
  </si>
  <si>
    <t>Trương Minh</t>
  </si>
  <si>
    <t>18004005</t>
  </si>
  <si>
    <t>Đỗ Ngọc Hải</t>
  </si>
  <si>
    <t>18C1-TMĐ1</t>
  </si>
  <si>
    <t>18C1-THU1</t>
  </si>
  <si>
    <t>18C1-LTM2</t>
  </si>
  <si>
    <t>18C1-KTD1</t>
  </si>
  <si>
    <t>18C1-KTD2</t>
  </si>
  <si>
    <t>Thy</t>
  </si>
  <si>
    <t>Nguyễn Thị Bích</t>
  </si>
  <si>
    <t>18C1-NNA1</t>
  </si>
  <si>
    <t>18004455</t>
  </si>
  <si>
    <t>Phạm Quang</t>
  </si>
  <si>
    <t>18004792</t>
  </si>
  <si>
    <t>Đỗ Thị</t>
  </si>
  <si>
    <t>Loan</t>
  </si>
  <si>
    <t>18001420</t>
  </si>
  <si>
    <t>Lê Thị Minh</t>
  </si>
  <si>
    <t>18004812</t>
  </si>
  <si>
    <t>Thơ</t>
  </si>
  <si>
    <t>Trong học kỳ xét không bị kỷ luật từ khiển trách, cảnh cáo trở lên</t>
  </si>
  <si>
    <t>ĐIỀU KIỆN XÉT KHEN THƯỞNG &amp; HỌC BỔNG</t>
  </si>
  <si>
    <t>Trong học kỳ xét không có điểm thi cuối kỳ &lt;5 (Điểm thi lần 1)</t>
  </si>
  <si>
    <t>Trong học kỳ xét không có có điểm tổng kết môn học &lt;5 (điểm tổng kết lần 1)</t>
  </si>
  <si>
    <t>Trong học kỳ xét học từ 15 tín chỉ trở lên (tín chỉ đăng ký mới)</t>
  </si>
  <si>
    <t>Trong học kỳ xét không có môn học lại, học cải thiện</t>
  </si>
  <si>
    <t>Thành phố Hồ Chí Minh, ngày 24 tháng 5 năm 2019</t>
  </si>
  <si>
    <r>
      <t xml:space="preserve">ĐỀ XUẤT PHƯƠNG ÁN
</t>
    </r>
    <r>
      <rPr>
        <b/>
        <sz val="12.5"/>
        <rFont val="Times New Roman"/>
        <family val="1"/>
      </rPr>
      <t>XÉT CẤP HỌC BỔNG KHUYẾN KHÍCH HỌC TẬP HK1/2018-2019</t>
    </r>
  </si>
  <si>
    <t>Học bổng khuyến khích học tập: HK1/2018-2019 =</t>
  </si>
  <si>
    <t xml:space="preserve"> * Số lượng học sinh đủ tiêu chuẩn đưa vào danh sách xét học bổng = 05 HS tỷ lệ 5.56%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</si>
  <si>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05 HS</t>
    </r>
  </si>
  <si>
    <t xml:space="preserve">  * Tổng cộng = 05 HS  (Đề nghị lấy 05 HS) =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</si>
  <si>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16</t>
    </r>
    <r>
      <rPr>
        <sz val="12"/>
        <rFont val="Times New Roman"/>
        <family val="1"/>
      </rPr>
      <t xml:space="preserve"> HS tỷ lệ 5.69%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</si>
  <si>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05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</si>
  <si>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11 HS</t>
    </r>
  </si>
  <si>
    <t xml:space="preserve">  * Tổng cộng = 16 HS (Đề nghị lấy 16 HS) =</t>
  </si>
  <si>
    <t xml:space="preserve"> * Số lượng học sinh đủ tiêu chuẩn đưa vào danh sách xét học bổng = 29 HS tỷ lệ  3.53%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</si>
  <si>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07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</si>
  <si>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22 HS</t>
    </r>
  </si>
  <si>
    <t xml:space="preserve">  * Tổng cộng = 29 HS (Đề nghị lấy 29 HS) =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</si>
  <si>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54</t>
    </r>
    <r>
      <rPr>
        <sz val="12"/>
        <rFont val="Times New Roman"/>
        <family val="1"/>
      </rPr>
      <t xml:space="preserve"> HS tỷ lệ 3.36%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</si>
  <si>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52 HS</t>
    </r>
  </si>
  <si>
    <t xml:space="preserve">  * Tổng cộng = 54 HS  (Đề nghị lấy 54 HS) =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</si>
  <si>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01</t>
    </r>
    <r>
      <rPr>
        <sz val="12"/>
        <rFont val="Times New Roman"/>
        <family val="1"/>
      </rPr>
      <t xml:space="preserve"> HS tỷ lệ 1.89%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</si>
  <si>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01 HS</t>
    </r>
  </si>
  <si>
    <t xml:space="preserve">  * Tổng cộng = 01 HS (Đề nghị lấy 01 HS) =</t>
  </si>
  <si>
    <t>. Khóa 2016TC - Trung cấp (9+3)  - Tổng số = 90 Học sinh</t>
  </si>
  <si>
    <t>. Khóa 2016TCN - Trung cấp nghề (9+4) - Tổng số = 281 Học sinh</t>
  </si>
  <si>
    <t xml:space="preserve">. Khóa 2017T4 - Trung cấp (2N) - Tổng số = 822 Học sinh </t>
  </si>
  <si>
    <t>. Khóa 2018T4 - Trung cấp (2N) - Tổng số = 1606 Học sinh</t>
  </si>
  <si>
    <t>. Khóa 2018T2 - Trung cấp (1N3) - Tổng số = 53 Học sinh</t>
  </si>
  <si>
    <t>. Khóa 2016CĐN - Cao đẳng nghề (12+3) - Tổng số = 62 Sinh viên</t>
  </si>
  <si>
    <t xml:space="preserve"> * Số lượng sinh viên đủ tiêu chuẩn đưa vào danh sách xét học bổng = 12 SV tỷ lệ 19.35%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</si>
  <si>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11 SV</t>
    </r>
  </si>
  <si>
    <t xml:space="preserve">  * Tổng cộng = 12 SV (Đề nghị lấy 12 SV) =</t>
  </si>
  <si>
    <t xml:space="preserve"> * Số lượng sinh viên đủ tiêu chuẩn đưa vào danh sách xét học bổng = 44 SV tỷ lệ 3.17%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</si>
  <si>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06 SV</t>
    </r>
  </si>
  <si>
    <t xml:space="preserve">  * Tổng cộng = 44 SV (Đề nghị lấy 44 SV) =</t>
  </si>
  <si>
    <t>. Khóa 2016CĐ - Cao đẳng (3N) - Tổng số = 1387 Sinh viên</t>
  </si>
  <si>
    <t>. Khóa 2017C1 - Cao đẳng (2N) - Tổng số = 2096 Sinh viên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</si>
  <si>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9.00 điểm và rèn luyện ≥ 90 điểm = 10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</si>
  <si>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23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</si>
  <si>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73 SV</t>
    </r>
  </si>
  <si>
    <t xml:space="preserve">  * Tổng cộng = 106 SV (Đề nghị lấy 106 SV) =</t>
  </si>
  <si>
    <t>. Khóa 2018C1 - Cao đẳng - Tổng số = 3111 Sinh viên</t>
  </si>
  <si>
    <t xml:space="preserve"> * Số lượng sinh viên đủ tiêu chuẩn đưa vào danh sách xét học bổng = 150 SV tỷ lệ 4.82%</t>
  </si>
  <si>
    <t xml:space="preserve"> * Số lượng sinh viên đủ tiêu chuẩn đưa vào danh sách xét học bổng = 106 SV tỷ lệ 5.06%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</si>
  <si>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9.00 điểm và rèn luyện ≥ 90 điểm = 01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</si>
  <si>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17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</si>
  <si>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132 SV</t>
    </r>
  </si>
  <si>
    <t xml:space="preserve">  * Tổng cộng = 150 SV  (Đề nghị lấy 150 SV) =</t>
  </si>
  <si>
    <t>Tổng cộng =</t>
  </si>
  <si>
    <t>I.</t>
  </si>
  <si>
    <t>II.</t>
  </si>
  <si>
    <t>DANH SÁCH HỌC SINH ĐỦ ĐIỀU KIỆN XÉT CẤP HỌC BỔNG 
HỌC KỲ I/2019-2020</t>
  </si>
  <si>
    <t>TRƯỞNG PHÒNG TTGD-CTSV</t>
  </si>
  <si>
    <t>17000885</t>
  </si>
  <si>
    <t>Lưu Quốc</t>
  </si>
  <si>
    <t>17000183</t>
  </si>
  <si>
    <t>Nguyễn Trọng</t>
  </si>
  <si>
    <t>17T4-CNÔ1</t>
  </si>
  <si>
    <t>17000015</t>
  </si>
  <si>
    <t>Đỗ Hoàng</t>
  </si>
  <si>
    <t>17000090</t>
  </si>
  <si>
    <t>Huỳnh Thiên</t>
  </si>
  <si>
    <t>17000136</t>
  </si>
  <si>
    <t>Đỗ Văn</t>
  </si>
  <si>
    <t>17000348</t>
  </si>
  <si>
    <t>Nguyễn Hoàng Thế</t>
  </si>
  <si>
    <t>Lê Vạn Gia</t>
  </si>
  <si>
    <t>17003197</t>
  </si>
  <si>
    <t>Chăm</t>
  </si>
  <si>
    <t>17000309</t>
  </si>
  <si>
    <t>Nguyễn Thị Thủy</t>
  </si>
  <si>
    <t>17000093</t>
  </si>
  <si>
    <t>Nguyễn Đỗ Thành</t>
  </si>
  <si>
    <t>17003445</t>
  </si>
  <si>
    <t>Lê Phan Thanh</t>
  </si>
  <si>
    <t>17002251</t>
  </si>
  <si>
    <t>Huỳnh Ngọc</t>
  </si>
  <si>
    <t>Sáng</t>
  </si>
  <si>
    <t>17000332</t>
  </si>
  <si>
    <t>Tạ Khang</t>
  </si>
  <si>
    <t>Thái</t>
  </si>
  <si>
    <t>17001030</t>
  </si>
  <si>
    <t>17000173</t>
  </si>
  <si>
    <t>Đỗ Khắc Thái</t>
  </si>
  <si>
    <t>17002409</t>
  </si>
  <si>
    <t>Đặng Nguyễn Minh</t>
  </si>
  <si>
    <t>17004661</t>
  </si>
  <si>
    <t>Trần Lê Trường</t>
  </si>
  <si>
    <t>17T4-KTD1</t>
  </si>
  <si>
    <t>17000638</t>
  </si>
  <si>
    <t>17000910</t>
  </si>
  <si>
    <t>Lê Ngô Thanh</t>
  </si>
  <si>
    <t>17000470</t>
  </si>
  <si>
    <t>Hoàng Ngọc</t>
  </si>
  <si>
    <t>17004059</t>
  </si>
  <si>
    <t>Nguyễn Lê</t>
  </si>
  <si>
    <t>17000512</t>
  </si>
  <si>
    <t>Lâm Hồng</t>
  </si>
  <si>
    <t>Thịnh</t>
  </si>
  <si>
    <t>17000057</t>
  </si>
  <si>
    <t>Nguyễn Ngọc Anh</t>
  </si>
  <si>
    <t>17000023</t>
  </si>
  <si>
    <t>Phan Lê Hoàng</t>
  </si>
  <si>
    <t>18000792</t>
  </si>
  <si>
    <t>18T4-ĐCN1</t>
  </si>
  <si>
    <t>18000869</t>
  </si>
  <si>
    <t>Hà Trịnh Hoàng</t>
  </si>
  <si>
    <t>18T4-ĐĐT1</t>
  </si>
  <si>
    <t>18002662</t>
  </si>
  <si>
    <t>Huỳnh Quốc</t>
  </si>
  <si>
    <t>18000822</t>
  </si>
  <si>
    <t>Nguyễn Đình</t>
  </si>
  <si>
    <t>18003044</t>
  </si>
  <si>
    <t>18003507</t>
  </si>
  <si>
    <t>Lê Nguyễn Bảo</t>
  </si>
  <si>
    <t>18000981</t>
  </si>
  <si>
    <t>18000616</t>
  </si>
  <si>
    <t>18T4-CĐT1</t>
  </si>
  <si>
    <t>18004146</t>
  </si>
  <si>
    <t>Huỳnh Tấn</t>
  </si>
  <si>
    <t>18000362</t>
  </si>
  <si>
    <t>Lê Nguyễn Xuân</t>
  </si>
  <si>
    <t>18000307</t>
  </si>
  <si>
    <t>18001005</t>
  </si>
  <si>
    <t>Lê Nguyễn Kim</t>
  </si>
  <si>
    <t>18000842</t>
  </si>
  <si>
    <t>Dương Văn</t>
  </si>
  <si>
    <t>Chung</t>
  </si>
  <si>
    <t>18T4-VSL1</t>
  </si>
  <si>
    <t>18000570</t>
  </si>
  <si>
    <t>Trương Đình</t>
  </si>
  <si>
    <t>Chương</t>
  </si>
  <si>
    <t>18001076</t>
  </si>
  <si>
    <t>Đào Ngọc</t>
  </si>
  <si>
    <t>18000968</t>
  </si>
  <si>
    <t>Vinh</t>
  </si>
  <si>
    <t>18001853</t>
  </si>
  <si>
    <t>Phước</t>
  </si>
  <si>
    <t>18T4-CCK1</t>
  </si>
  <si>
    <t>18000878</t>
  </si>
  <si>
    <t>Qúi</t>
  </si>
  <si>
    <t>18003728</t>
  </si>
  <si>
    <t>18004562</t>
  </si>
  <si>
    <t>Hoàng Vĩnh</t>
  </si>
  <si>
    <t>18T4-CKC1</t>
  </si>
  <si>
    <t>18000530</t>
  </si>
  <si>
    <t>Quách Phúc</t>
  </si>
  <si>
    <t>18001267</t>
  </si>
  <si>
    <t>Tô Chí</t>
  </si>
  <si>
    <t>18000275</t>
  </si>
  <si>
    <t>Kha</t>
  </si>
  <si>
    <t>18T4-CNÔ1</t>
  </si>
  <si>
    <t>18000366</t>
  </si>
  <si>
    <t>Trần Đức</t>
  </si>
  <si>
    <t>18T4-CNÔ2</t>
  </si>
  <si>
    <t>18000806</t>
  </si>
  <si>
    <t>Huỳnh Hữu</t>
  </si>
  <si>
    <t>18T4-CNÔ3</t>
  </si>
  <si>
    <t>18000975</t>
  </si>
  <si>
    <t>Kiều Hoàng Thanh</t>
  </si>
  <si>
    <t>18T4-CNÔ4</t>
  </si>
  <si>
    <t>18001353</t>
  </si>
  <si>
    <t>18T4-CNÔ5</t>
  </si>
  <si>
    <t>18001438</t>
  </si>
  <si>
    <t>Đoàn Hoàng</t>
  </si>
  <si>
    <t>Gia</t>
  </si>
  <si>
    <t>18001369</t>
  </si>
  <si>
    <t>18001312</t>
  </si>
  <si>
    <t>18001195</t>
  </si>
  <si>
    <t>Trần Bảo</t>
  </si>
  <si>
    <t>18T4-CNM1</t>
  </si>
  <si>
    <t>18004629</t>
  </si>
  <si>
    <t>Nguyễn Tú</t>
  </si>
  <si>
    <t>18000608</t>
  </si>
  <si>
    <t>18002805</t>
  </si>
  <si>
    <t>18002718</t>
  </si>
  <si>
    <t>Ngô Hoài Diễm</t>
  </si>
  <si>
    <t>Trinh</t>
  </si>
  <si>
    <t>18001170</t>
  </si>
  <si>
    <t>Nguyễn Ngọc Băng</t>
  </si>
  <si>
    <t>18T4-THU1</t>
  </si>
  <si>
    <t>18000837</t>
  </si>
  <si>
    <t>Nguyễn Tuấn</t>
  </si>
  <si>
    <t>18T4-LTM1</t>
  </si>
  <si>
    <t>18000174</t>
  </si>
  <si>
    <t>Nguyễn Huy</t>
  </si>
  <si>
    <t>18T4-QTM1</t>
  </si>
  <si>
    <t>18005314</t>
  </si>
  <si>
    <t>Nguyễn Tuyến</t>
  </si>
  <si>
    <t>18000077</t>
  </si>
  <si>
    <t>Hồ Ngọc Bảo</t>
  </si>
  <si>
    <t>Khanh</t>
  </si>
  <si>
    <t>18001152</t>
  </si>
  <si>
    <t>Nguyễn Hoài Tú</t>
  </si>
  <si>
    <t>18T4-KTD1</t>
  </si>
  <si>
    <t>18001053</t>
  </si>
  <si>
    <t>Lộ Minh</t>
  </si>
  <si>
    <t>18003119</t>
  </si>
  <si>
    <t>18000336</t>
  </si>
  <si>
    <t>Trần Thị Tuyết</t>
  </si>
  <si>
    <t>18003378</t>
  </si>
  <si>
    <t>18000158</t>
  </si>
  <si>
    <t>Lê Phan Khánh</t>
  </si>
  <si>
    <t>18001154</t>
  </si>
  <si>
    <t>Nguyễn Đào Tuyết</t>
  </si>
  <si>
    <t>18001132</t>
  </si>
  <si>
    <t>Nguyễn Ngọc Thiên</t>
  </si>
  <si>
    <t>18005112</t>
  </si>
  <si>
    <t>Lê Thục</t>
  </si>
  <si>
    <t>18002254</t>
  </si>
  <si>
    <t>Huỳnh Thị</t>
  </si>
  <si>
    <t>18000195</t>
  </si>
  <si>
    <t>Phạm Thị Trúc</t>
  </si>
  <si>
    <t>18T4-QTD1</t>
  </si>
  <si>
    <t>18000039</t>
  </si>
  <si>
    <t>18000997</t>
  </si>
  <si>
    <t>Dương Kim</t>
  </si>
  <si>
    <t>18001106</t>
  </si>
  <si>
    <t>18000079</t>
  </si>
  <si>
    <t>Lý Hồng Tuyết</t>
  </si>
  <si>
    <t>Sương</t>
  </si>
  <si>
    <t>18001193</t>
  </si>
  <si>
    <t>Phạm Nguyễn Minh</t>
  </si>
  <si>
    <t>18000807</t>
  </si>
  <si>
    <t>Nguyễn Thị Quế</t>
  </si>
  <si>
    <t>18001023</t>
  </si>
  <si>
    <t>Phạm Ngọc Kim</t>
  </si>
  <si>
    <t>18T4-QTD2</t>
  </si>
  <si>
    <t>18005154</t>
  </si>
  <si>
    <t>Đinh Võ Khánh</t>
  </si>
  <si>
    <t>18003060</t>
  </si>
  <si>
    <t>Vũ Thị Như</t>
  </si>
  <si>
    <t>18000894</t>
  </si>
  <si>
    <t>18000112</t>
  </si>
  <si>
    <t>Nguyễn Mạnh Hoàng</t>
  </si>
  <si>
    <t>18T4-NNA1</t>
  </si>
  <si>
    <t>18000414</t>
  </si>
  <si>
    <t>Phạm Anh</t>
  </si>
  <si>
    <t>18000387</t>
  </si>
  <si>
    <t>Từ Thanh</t>
  </si>
  <si>
    <t>18000924</t>
  </si>
  <si>
    <t>Đỗ Phương</t>
  </si>
  <si>
    <t>18T4-NNA2</t>
  </si>
  <si>
    <t>18001078</t>
  </si>
  <si>
    <t>Tăng Nguyễn Thùy</t>
  </si>
  <si>
    <t>18000890</t>
  </si>
  <si>
    <t>18000782</t>
  </si>
  <si>
    <t>Nguyễn Lê Minh</t>
  </si>
  <si>
    <t>18004199</t>
  </si>
  <si>
    <t>Nguyễn Thị Minh</t>
  </si>
  <si>
    <t>Huệ</t>
  </si>
  <si>
    <t>18T4-NNA3</t>
  </si>
  <si>
    <t>18003535</t>
  </si>
  <si>
    <t>Mai Thị Uyên</t>
  </si>
  <si>
    <t>Bậc đào tạo: Trung cấp (Tín chỉ) - Khóa: 2019T4</t>
  </si>
  <si>
    <t>19000938</t>
  </si>
  <si>
    <t>Đoàn Tuấn</t>
  </si>
  <si>
    <t>19T4-ĐCN1</t>
  </si>
  <si>
    <t>19001328</t>
  </si>
  <si>
    <t>Nguyễn Lê Trung</t>
  </si>
  <si>
    <t>19000393</t>
  </si>
  <si>
    <t>Bùi Trọng</t>
  </si>
  <si>
    <t>19003076</t>
  </si>
  <si>
    <t>Trị</t>
  </si>
  <si>
    <t>19000020</t>
  </si>
  <si>
    <t>Phan Nguyễn Thanh</t>
  </si>
  <si>
    <t>19T4-ĐCN2</t>
  </si>
  <si>
    <t>19000413</t>
  </si>
  <si>
    <t>19T4-ĐĐT1</t>
  </si>
  <si>
    <t>19000163</t>
  </si>
  <si>
    <t>Ngô Vĩnh</t>
  </si>
  <si>
    <t>19003659</t>
  </si>
  <si>
    <t>Nguyễn Trần</t>
  </si>
  <si>
    <t>Phan</t>
  </si>
  <si>
    <t>19T4-ĐĐT2</t>
  </si>
  <si>
    <t>19000953</t>
  </si>
  <si>
    <t>Võ Ngọc Kim</t>
  </si>
  <si>
    <t>19000524</t>
  </si>
  <si>
    <t>Nguyễn Hoàng Thái</t>
  </si>
  <si>
    <t>19001760</t>
  </si>
  <si>
    <t>19003199</t>
  </si>
  <si>
    <t>19T4-CĐT1</t>
  </si>
  <si>
    <t>19002374</t>
  </si>
  <si>
    <t>Võ Huy</t>
  </si>
  <si>
    <t>19000034</t>
  </si>
  <si>
    <t>19001153</t>
  </si>
  <si>
    <t>19001127</t>
  </si>
  <si>
    <t>Lầu Ngọc</t>
  </si>
  <si>
    <t>19T4-CCK1</t>
  </si>
  <si>
    <t>19004385</t>
  </si>
  <si>
    <t>Lê Huỳnh</t>
  </si>
  <si>
    <t>19T4-CKC2</t>
  </si>
  <si>
    <t>19000179</t>
  </si>
  <si>
    <t>Nguyễn Huỳnh</t>
  </si>
  <si>
    <t>19T4-CNÔ1</t>
  </si>
  <si>
    <t>19000136</t>
  </si>
  <si>
    <t>19000118</t>
  </si>
  <si>
    <t>Phạm Lê Đăng</t>
  </si>
  <si>
    <t>19000064</t>
  </si>
  <si>
    <t>Xa Đồng</t>
  </si>
  <si>
    <t>19000465</t>
  </si>
  <si>
    <t>Thái Đắc Duy</t>
  </si>
  <si>
    <t>19T4-CNÔ3</t>
  </si>
  <si>
    <t>19000877</t>
  </si>
  <si>
    <t>Lại Khắc Thạch Thiên</t>
  </si>
  <si>
    <t>An</t>
  </si>
  <si>
    <t>19T4-CNÔ4</t>
  </si>
  <si>
    <t>19001585</t>
  </si>
  <si>
    <t>Giang Thành</t>
  </si>
  <si>
    <t>19000788</t>
  </si>
  <si>
    <t>19000869</t>
  </si>
  <si>
    <t>Đoàn Minh</t>
  </si>
  <si>
    <t>19000663</t>
  </si>
  <si>
    <t>Đường Bá</t>
  </si>
  <si>
    <t>Triều</t>
  </si>
  <si>
    <t>19000719</t>
  </si>
  <si>
    <t>Nguyễn Cảnh</t>
  </si>
  <si>
    <t>19000899</t>
  </si>
  <si>
    <t>Vũ Trọng</t>
  </si>
  <si>
    <t>19T4-CNÔ5</t>
  </si>
  <si>
    <t>19001150</t>
  </si>
  <si>
    <t>Lê Đình Trung</t>
  </si>
  <si>
    <t>19001393</t>
  </si>
  <si>
    <t>Trần Nam</t>
  </si>
  <si>
    <t>19000987</t>
  </si>
  <si>
    <t>19000907</t>
  </si>
  <si>
    <t>19000999</t>
  </si>
  <si>
    <t>Đồng Lê Hoàng</t>
  </si>
  <si>
    <t>19001110</t>
  </si>
  <si>
    <t>Mai Vũ Tấn</t>
  </si>
  <si>
    <t>19001151</t>
  </si>
  <si>
    <t>Vũ Thanh</t>
  </si>
  <si>
    <t>Tùng</t>
  </si>
  <si>
    <t>19000561</t>
  </si>
  <si>
    <t>Trần Vũ Hồng</t>
  </si>
  <si>
    <t>19T4-CNM1</t>
  </si>
  <si>
    <t>19001620</t>
  </si>
  <si>
    <t>Mai Ngọc</t>
  </si>
  <si>
    <t>19000015</t>
  </si>
  <si>
    <t>Vũ Ngọc Mai</t>
  </si>
  <si>
    <t>19001619</t>
  </si>
  <si>
    <t>Nguyễn Thị Huỳnh</t>
  </si>
  <si>
    <t>19000970</t>
  </si>
  <si>
    <t>Ngọc Bích</t>
  </si>
  <si>
    <t>19000370</t>
  </si>
  <si>
    <t>19000855</t>
  </si>
  <si>
    <t>19000574</t>
  </si>
  <si>
    <t>19001376</t>
  </si>
  <si>
    <t>Dương Khánh</t>
  </si>
  <si>
    <t>19002559</t>
  </si>
  <si>
    <t>19T4-ANM1</t>
  </si>
  <si>
    <t>19000889</t>
  </si>
  <si>
    <t>19T4-ANM2</t>
  </si>
  <si>
    <t>19004306</t>
  </si>
  <si>
    <t>Nguyễn Hiệp</t>
  </si>
  <si>
    <t>19002438</t>
  </si>
  <si>
    <t>19002171</t>
  </si>
  <si>
    <t>Võ Lê Anh</t>
  </si>
  <si>
    <t>19001254</t>
  </si>
  <si>
    <t>19001527</t>
  </si>
  <si>
    <t>Sỹ</t>
  </si>
  <si>
    <t>19T4-CMT1</t>
  </si>
  <si>
    <t>19000969</t>
  </si>
  <si>
    <t>Nguyễn Quang</t>
  </si>
  <si>
    <t>19000832</t>
  </si>
  <si>
    <t>Vũ Quang</t>
  </si>
  <si>
    <t>19001628</t>
  </si>
  <si>
    <t>Trần Bùi Thị Thùy</t>
  </si>
  <si>
    <t>19T4-CMT2</t>
  </si>
  <si>
    <t>19000025</t>
  </si>
  <si>
    <t>19T4-TKĐ1</t>
  </si>
  <si>
    <t>19000618</t>
  </si>
  <si>
    <t>Mạch Nguyễn Quốc</t>
  </si>
  <si>
    <t>19000354</t>
  </si>
  <si>
    <t>Chiến</t>
  </si>
  <si>
    <t>19000438</t>
  </si>
  <si>
    <t>Trần Cao Thái</t>
  </si>
  <si>
    <t>19000162</t>
  </si>
  <si>
    <t>Tạ Gia Hữu</t>
  </si>
  <si>
    <t>19000448</t>
  </si>
  <si>
    <t>Phùng Bảo</t>
  </si>
  <si>
    <t>Nghi</t>
  </si>
  <si>
    <t>19001373</t>
  </si>
  <si>
    <t>Nguyễn Phan Hoàng</t>
  </si>
  <si>
    <t>19000460</t>
  </si>
  <si>
    <t>Thùy</t>
  </si>
  <si>
    <t>19000232</t>
  </si>
  <si>
    <t>19001495</t>
  </si>
  <si>
    <t>Hà Thị Huyền</t>
  </si>
  <si>
    <t>19001233</t>
  </si>
  <si>
    <t>Nguyễn Trần Hoàng</t>
  </si>
  <si>
    <t>19T4-TKĐ2</t>
  </si>
  <si>
    <t>19001286</t>
  </si>
  <si>
    <t>Nguyễn Tấn</t>
  </si>
  <si>
    <t>19001228</t>
  </si>
  <si>
    <t>Hoàng Gia Bảo</t>
  </si>
  <si>
    <t>19001113</t>
  </si>
  <si>
    <t>Phạm Huỳnh Minh</t>
  </si>
  <si>
    <t>19000720</t>
  </si>
  <si>
    <t>Trần Thái Thủy</t>
  </si>
  <si>
    <t>19000685</t>
  </si>
  <si>
    <t>Nguyễn Nam</t>
  </si>
  <si>
    <t>19T4-TKW1</t>
  </si>
  <si>
    <t>19000337</t>
  </si>
  <si>
    <t>Nguyễn Thị Kim</t>
  </si>
  <si>
    <t>19T4-TMĐ1</t>
  </si>
  <si>
    <t>19000993</t>
  </si>
  <si>
    <t>Nguyễn Hồ Phương</t>
  </si>
  <si>
    <t>19T4-THU1</t>
  </si>
  <si>
    <t>19001656</t>
  </si>
  <si>
    <t>Đinh Ánh</t>
  </si>
  <si>
    <t>19001762</t>
  </si>
  <si>
    <t>Nguyễn Thị Kiều</t>
  </si>
  <si>
    <t>19001498</t>
  </si>
  <si>
    <t>Lương Quang</t>
  </si>
  <si>
    <t>Phát</t>
  </si>
  <si>
    <t>19003324</t>
  </si>
  <si>
    <t>Phan Nhật</t>
  </si>
  <si>
    <t>19003847</t>
  </si>
  <si>
    <t>Mai Quốc</t>
  </si>
  <si>
    <t>19004485</t>
  </si>
  <si>
    <t>Đỗ Quốc</t>
  </si>
  <si>
    <t>19000817</t>
  </si>
  <si>
    <t>Trương Thị Thanh</t>
  </si>
  <si>
    <t>19001587</t>
  </si>
  <si>
    <t>Nguyễn Đạt Phúc</t>
  </si>
  <si>
    <t>19000134</t>
  </si>
  <si>
    <t>19000094</t>
  </si>
  <si>
    <t>Nguyễn Ngọc Hoàng</t>
  </si>
  <si>
    <t>19T4-LTM1</t>
  </si>
  <si>
    <t>19000915</t>
  </si>
  <si>
    <t>Đặng Lương Tuấn</t>
  </si>
  <si>
    <t>19000372</t>
  </si>
  <si>
    <t>Châu Cư</t>
  </si>
  <si>
    <t>19000014</t>
  </si>
  <si>
    <t>Vũ Trường</t>
  </si>
  <si>
    <t>19000414</t>
  </si>
  <si>
    <t>Sang</t>
  </si>
  <si>
    <t>19000854</t>
  </si>
  <si>
    <t>Nguyễn Lê Hiếu</t>
  </si>
  <si>
    <t>19000424</t>
  </si>
  <si>
    <t>Đoàn Nhã</t>
  </si>
  <si>
    <t>19000085</t>
  </si>
  <si>
    <t>Huỳnh Thanh</t>
  </si>
  <si>
    <t>19000053</t>
  </si>
  <si>
    <t>Trương Thị Hải</t>
  </si>
  <si>
    <t>19001535</t>
  </si>
  <si>
    <t>Hoàng Nguyễn Phương</t>
  </si>
  <si>
    <t>19T4-LTM2</t>
  </si>
  <si>
    <t>19001635</t>
  </si>
  <si>
    <t>Nguyễn Vũ Hoàng</t>
  </si>
  <si>
    <t>19000671</t>
  </si>
  <si>
    <t>Võ Thị Trúc</t>
  </si>
  <si>
    <t>19T4-QTM1</t>
  </si>
  <si>
    <t>19001012</t>
  </si>
  <si>
    <t>19000411</t>
  </si>
  <si>
    <t>Trần</t>
  </si>
  <si>
    <t>Hoàn</t>
  </si>
  <si>
    <t>19001594</t>
  </si>
  <si>
    <t>19001335</t>
  </si>
  <si>
    <t>Trịnh Minh</t>
  </si>
  <si>
    <t>19000730</t>
  </si>
  <si>
    <t>Phạm Tuấn</t>
  </si>
  <si>
    <t>19T4-LGT1</t>
  </si>
  <si>
    <t>19001678</t>
  </si>
  <si>
    <t>Dương Trí</t>
  </si>
  <si>
    <t>19000790</t>
  </si>
  <si>
    <t>Phạm Nguyễn Cảnh</t>
  </si>
  <si>
    <t>19001573</t>
  </si>
  <si>
    <t>Nguyễn Phan Trung</t>
  </si>
  <si>
    <t>Kiên</t>
  </si>
  <si>
    <t>19T4-TCD1</t>
  </si>
  <si>
    <t>19002291</t>
  </si>
  <si>
    <t>19001168</t>
  </si>
  <si>
    <t>Trương Gia</t>
  </si>
  <si>
    <t>19000768</t>
  </si>
  <si>
    <t>Vũ Nguyễn Ngọc</t>
  </si>
  <si>
    <t>19001347</t>
  </si>
  <si>
    <t>Nguyễn Vi Bảo</t>
  </si>
  <si>
    <t>19000755</t>
  </si>
  <si>
    <t>19001800</t>
  </si>
  <si>
    <t>Phan Hà</t>
  </si>
  <si>
    <t>19001684</t>
  </si>
  <si>
    <t>19002460</t>
  </si>
  <si>
    <t>19001697</t>
  </si>
  <si>
    <t>Uy</t>
  </si>
  <si>
    <t>19002017</t>
  </si>
  <si>
    <t>Phạm Tường</t>
  </si>
  <si>
    <t>19000120</t>
  </si>
  <si>
    <t>Hoàng Đình</t>
  </si>
  <si>
    <t>Ấn</t>
  </si>
  <si>
    <t>19T4-KTD1</t>
  </si>
  <si>
    <t>19000334</t>
  </si>
  <si>
    <t>Lê Thị</t>
  </si>
  <si>
    <t>19000929</t>
  </si>
  <si>
    <t>Bùi Thị</t>
  </si>
  <si>
    <t>19000605</t>
  </si>
  <si>
    <t>19000447</t>
  </si>
  <si>
    <t>Phan Thị Kim</t>
  </si>
  <si>
    <t>19000960</t>
  </si>
  <si>
    <t>19000527</t>
  </si>
  <si>
    <t>Võ Thị Thu</t>
  </si>
  <si>
    <t>19001556</t>
  </si>
  <si>
    <t>Lê Hoàng Minh</t>
  </si>
  <si>
    <t>19T4-KTD2</t>
  </si>
  <si>
    <t>19003565</t>
  </si>
  <si>
    <t>19002588</t>
  </si>
  <si>
    <t>Đoàn Thị Ngọc</t>
  </si>
  <si>
    <t>19001592</t>
  </si>
  <si>
    <t>Đỗ Phạm Phương</t>
  </si>
  <si>
    <t>19001301</t>
  </si>
  <si>
    <t>19000733</t>
  </si>
  <si>
    <t>Lê Thùy</t>
  </si>
  <si>
    <t>19T4-QTD1</t>
  </si>
  <si>
    <t>19000502</t>
  </si>
  <si>
    <t>Trần Ngọc Thùy</t>
  </si>
  <si>
    <t>19001103</t>
  </si>
  <si>
    <t>19001394</t>
  </si>
  <si>
    <t>Nguyễn Thị Hoàng</t>
  </si>
  <si>
    <t>19000104</t>
  </si>
  <si>
    <t>Nguyễn Lê Phương</t>
  </si>
  <si>
    <t>19001402</t>
  </si>
  <si>
    <t>Lu Hoàng Thanh</t>
  </si>
  <si>
    <t>19000861</t>
  </si>
  <si>
    <t>Nguyễn Hà Thiên</t>
  </si>
  <si>
    <t>19001312</t>
  </si>
  <si>
    <t>Tính</t>
  </si>
  <si>
    <t>19000888</t>
  </si>
  <si>
    <t>Trần Lê Thục</t>
  </si>
  <si>
    <t>19T4-NNA1</t>
  </si>
  <si>
    <t>19000619</t>
  </si>
  <si>
    <t>Nguyễn Thị Trà</t>
  </si>
  <si>
    <t>19000630</t>
  </si>
  <si>
    <t>Lê Hoàng Kim</t>
  </si>
  <si>
    <t>19000036</t>
  </si>
  <si>
    <t>Vũ Y</t>
  </si>
  <si>
    <t>19001409</t>
  </si>
  <si>
    <t>Trần Thị Bảo</t>
  </si>
  <si>
    <t>19000026</t>
  </si>
  <si>
    <t>Võ Kiều Minh</t>
  </si>
  <si>
    <t>19001392</t>
  </si>
  <si>
    <t>Nguyễn Quỳnh</t>
  </si>
  <si>
    <t>19T4-NNA2</t>
  </si>
  <si>
    <t>19001199</t>
  </si>
  <si>
    <t>Phạm Phương</t>
  </si>
  <si>
    <t>19001178</t>
  </si>
  <si>
    <t>Vòng Tấn</t>
  </si>
  <si>
    <t>19001369</t>
  </si>
  <si>
    <t>19001773</t>
  </si>
  <si>
    <t>Đặng Nhật Kiều</t>
  </si>
  <si>
    <t>19T4-NNA3</t>
  </si>
  <si>
    <t>19004669</t>
  </si>
  <si>
    <t>Hoàng Bảo</t>
  </si>
  <si>
    <t>19001618</t>
  </si>
  <si>
    <t>Lê Tấn</t>
  </si>
  <si>
    <t>19002939</t>
  </si>
  <si>
    <t>Nguyễn Thủy</t>
  </si>
  <si>
    <t>Trúc</t>
  </si>
  <si>
    <t>19001689</t>
  </si>
  <si>
    <t>Sàn Chí</t>
  </si>
  <si>
    <t>19T4-KXD1</t>
  </si>
  <si>
    <t>19003459</t>
  </si>
  <si>
    <t>Thương</t>
  </si>
  <si>
    <t>DANH SÁCH SINH VIÊN ĐỦ ĐIỀU KIỆN XÉT CẤP HỌC BỔNG 
HỌC KỲ I/2019-2020</t>
  </si>
  <si>
    <t>18003834</t>
  </si>
  <si>
    <t>Trần Hoàng</t>
  </si>
  <si>
    <t>18C1-ĐCN1</t>
  </si>
  <si>
    <t>18C1-TĐH1</t>
  </si>
  <si>
    <t>18003172</t>
  </si>
  <si>
    <t>Thiêng</t>
  </si>
  <si>
    <t>18003117</t>
  </si>
  <si>
    <t>Hứa Gia</t>
  </si>
  <si>
    <t>18005462</t>
  </si>
  <si>
    <t>Nguyễn Hải Trường</t>
  </si>
  <si>
    <t>18004115</t>
  </si>
  <si>
    <t>Hải</t>
  </si>
  <si>
    <t>18003407</t>
  </si>
  <si>
    <t>Trần Lê Tịnh</t>
  </si>
  <si>
    <t>18003958</t>
  </si>
  <si>
    <t>Tuyển</t>
  </si>
  <si>
    <t>18005477</t>
  </si>
  <si>
    <t>Trần Đăng</t>
  </si>
  <si>
    <t>18003928</t>
  </si>
  <si>
    <t>18C1-CKL1</t>
  </si>
  <si>
    <t>18000038</t>
  </si>
  <si>
    <t>Đoàn Văn Nguyên</t>
  </si>
  <si>
    <t>18001613</t>
  </si>
  <si>
    <t>Lê Trọng</t>
  </si>
  <si>
    <t>18C1-CNÔ4</t>
  </si>
  <si>
    <t>18001645</t>
  </si>
  <si>
    <t>18001629</t>
  </si>
  <si>
    <t>Trần Hoài</t>
  </si>
  <si>
    <t>18001826</t>
  </si>
  <si>
    <t>18002944</t>
  </si>
  <si>
    <t>Đoàn Huỳnh</t>
  </si>
  <si>
    <t>18C1-CNÔ14</t>
  </si>
  <si>
    <t>18003892</t>
  </si>
  <si>
    <t>18C1-CNÔ15</t>
  </si>
  <si>
    <t>18002391</t>
  </si>
  <si>
    <t>Phạm Thị Quế</t>
  </si>
  <si>
    <t>18005004</t>
  </si>
  <si>
    <t>Huấn</t>
  </si>
  <si>
    <t>18005173</t>
  </si>
  <si>
    <t>Hoàng Tấn</t>
  </si>
  <si>
    <t>18004488</t>
  </si>
  <si>
    <t>18002820</t>
  </si>
  <si>
    <t>Huỳnh Tấn</t>
  </si>
  <si>
    <t>Thời</t>
  </si>
  <si>
    <t>18003240</t>
  </si>
  <si>
    <t>18004626</t>
  </si>
  <si>
    <t>Lã Tấn</t>
  </si>
  <si>
    <t>18005065</t>
  </si>
  <si>
    <t>Nguyễn Phạm Công</t>
  </si>
  <si>
    <t>18005130</t>
  </si>
  <si>
    <t>Phan Trung</t>
  </si>
  <si>
    <t>18004528</t>
  </si>
  <si>
    <t>Phạm Quốc</t>
  </si>
  <si>
    <t>18003319</t>
  </si>
  <si>
    <t>Nguyễn Đào Đăng</t>
  </si>
  <si>
    <t>18005512</t>
  </si>
  <si>
    <t>Giang Phạm Yến</t>
  </si>
  <si>
    <t>18003123</t>
  </si>
  <si>
    <t>Đặng Kiều</t>
  </si>
  <si>
    <t>18005168</t>
  </si>
  <si>
    <t>Trần Thu</t>
  </si>
  <si>
    <t>18004737</t>
  </si>
  <si>
    <t>Lương Thị Thùy</t>
  </si>
  <si>
    <t>18004659</t>
  </si>
  <si>
    <t>Lâm Bích</t>
  </si>
  <si>
    <t>18004948</t>
  </si>
  <si>
    <t>Lê Thị Thanh</t>
  </si>
  <si>
    <t>18002888</t>
  </si>
  <si>
    <t>Hồ Văn Châu</t>
  </si>
  <si>
    <t>18004141</t>
  </si>
  <si>
    <t>18005118</t>
  </si>
  <si>
    <t>Trần Lê Thanh</t>
  </si>
  <si>
    <t>18005191</t>
  </si>
  <si>
    <t>18004203</t>
  </si>
  <si>
    <t>Khẩn</t>
  </si>
  <si>
    <t>18002173</t>
  </si>
  <si>
    <t>18004389</t>
  </si>
  <si>
    <t>18004799</t>
  </si>
  <si>
    <t>Châu Văn</t>
  </si>
  <si>
    <t>Mãn</t>
  </si>
  <si>
    <t>18001550</t>
  </si>
  <si>
    <t>Miên</t>
  </si>
  <si>
    <t>18000793</t>
  </si>
  <si>
    <t>18003591</t>
  </si>
  <si>
    <t>Võ Thành</t>
  </si>
  <si>
    <t>18003477</t>
  </si>
  <si>
    <t>Ung Minh</t>
  </si>
  <si>
    <t>Quốc</t>
  </si>
  <si>
    <t>18005123</t>
  </si>
  <si>
    <t>18004863</t>
  </si>
  <si>
    <t>Nguyễn Cao</t>
  </si>
  <si>
    <t>18004002</t>
  </si>
  <si>
    <t>Trương Quang</t>
  </si>
  <si>
    <t>18003156</t>
  </si>
  <si>
    <t>18005505</t>
  </si>
  <si>
    <t>Lâm Quốc</t>
  </si>
  <si>
    <t>18005784</t>
  </si>
  <si>
    <t>18002016</t>
  </si>
  <si>
    <t>18002238</t>
  </si>
  <si>
    <t>Cao Quốc</t>
  </si>
  <si>
    <t>Bậc đào tạo: Cao đẳng  - Khóa: 2019C1</t>
  </si>
  <si>
    <t>PHÒNG THANH TRA GIÁO DỤC</t>
  </si>
  <si>
    <t xml:space="preserve"> - CÔNG TÁC SINH VIÊN</t>
  </si>
  <si>
    <r>
      <t xml:space="preserve">ĐỀ XUẤT PHƯƠNG ÁN
</t>
    </r>
    <r>
      <rPr>
        <b/>
        <sz val="12.5"/>
        <rFont val="Times New Roman"/>
        <family val="1"/>
      </rPr>
      <t>XÉT CẤP HỌC BỔNG KHUYẾN KHÍCH HỌC NGHỀ HKI/2019-2020</t>
    </r>
  </si>
  <si>
    <t>Học bổng khuyến khích học nghề: HKI/2019-2020 =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</si>
  <si>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03 SV</t>
    </r>
  </si>
  <si>
    <r>
      <t xml:space="preserve">  * </t>
    </r>
    <r>
      <rPr>
        <b/>
        <sz val="12"/>
        <rFont val="Times New Roman"/>
        <family val="1"/>
      </rPr>
      <t>Đề nghị xét cấp HB cho        SV đạt tỷ lệ        %, cụ thể:</t>
    </r>
  </si>
  <si>
    <t xml:space="preserve"> * Ghi chú: Đề xuất nếu có giảm bớt số lượng HSSV đạt học bổng, Phòng TTGD-CTSV đề nghị giảm ở các khóa đã tốt nghiệp ra trường và các khóa có tỷ lệ đạt học bổng cao</t>
  </si>
  <si>
    <r>
      <t xml:space="preserve"> * Số lượng sinh viên đủ tiêu chuẩn đưa vào danh sách xét học bổng =</t>
    </r>
    <r>
      <rPr>
        <b/>
        <sz val="12"/>
        <rFont val="Times New Roman"/>
        <family val="1"/>
      </rPr>
      <t xml:space="preserve"> 42</t>
    </r>
    <r>
      <rPr>
        <sz val="12"/>
        <rFont val="Times New Roman"/>
        <family val="1"/>
      </rPr>
      <t xml:space="preserve"> SV tỷ lệ 1.79%</t>
    </r>
  </si>
  <si>
    <t>Độc lập - Tự do - hạnh phúc</t>
  </si>
  <si>
    <t>PHÒNG THANH TRA GIÁO DỤC - CTSV</t>
  </si>
  <si>
    <t>THỐNG KÊ SỐ LIỆU HỌC SINH SINH VIÊN ĐƯỢC XÉT CẤP HỌC BỔNG KHUYẾN KHÍCH HỌC NGHỀ
HỌC KỲ I NĂM HỌC 2019-2020</t>
  </si>
  <si>
    <t>KHỐI</t>
  </si>
  <si>
    <t>Số tiền</t>
  </si>
  <si>
    <t>%</t>
  </si>
  <si>
    <t>Số tiền 
Học bổng</t>
  </si>
  <si>
    <t xml:space="preserve">2017 T4 (TC) </t>
  </si>
  <si>
    <t xml:space="preserve">2018 T4 (TC) </t>
  </si>
  <si>
    <t xml:space="preserve">2019 T4 (TC) </t>
  </si>
  <si>
    <t xml:space="preserve">2018 T2 (TC) </t>
  </si>
  <si>
    <t>TN-HKI/19-20</t>
  </si>
  <si>
    <t xml:space="preserve">2019 T2 (TC) </t>
  </si>
  <si>
    <t>2018 C1 (CĐ)</t>
  </si>
  <si>
    <t>2019 C1 (CĐ)</t>
  </si>
  <si>
    <t>2019 C3 (CLC)</t>
  </si>
  <si>
    <t>2019 C4 (TĐQT)</t>
  </si>
  <si>
    <t>* Khóa 2017C1 = 1829 SV Tốt nghiệp HKI/2019-2020 (Không đủ tín chỉ để xét)</t>
  </si>
  <si>
    <t>TRƯỞNG PHÒNG TTGD - CTSV</t>
  </si>
  <si>
    <t>THỐNG KÊ SỐ LIỆU HỌC SINH SINH VIÊN ĐỦ ĐIỀU KIỆN XÉT HỌC BỔNG KHUYẾN KHÍCH HỌC NGHỀ
HỌC KỲ I NĂM HỌC 2019-2020</t>
  </si>
  <si>
    <t>Bậc đào tạo: Trung cấp - Khóa: 2019T2</t>
  </si>
  <si>
    <t>(Kèm theo Quyết định số:            /QĐ-LTT-TTGD ngày      tháng      năm 2020
của Trường Cao đẳng Lý Tự Trọng Thành phố Hồ Chí Minh)</t>
  </si>
  <si>
    <t>Huỳnh Lê Anh</t>
  </si>
  <si>
    <t>Nhựt</t>
  </si>
  <si>
    <t>19T2-ĐCN1</t>
  </si>
  <si>
    <t>01 HSK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</si>
  <si>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Một triệu hai trăm năm mươi ngàn đồng</t>
    </r>
    <r>
      <rPr>
        <b/>
        <sz val="12"/>
        <rFont val="Times New Roman"/>
        <family val="1"/>
      </rPr>
      <t>)</t>
    </r>
  </si>
  <si>
    <t>Bậc đào tạo: Cao đẳng  - Khóa: 2019C3</t>
  </si>
  <si>
    <t>(Kèm theo Quyết định số:             /QĐ-LTT-TTGD ngày        tháng       năm 2020
của Trường Cao đẳng Lý Tự Trọng Thành phố Hồ Chí Minh)</t>
  </si>
  <si>
    <t>19002944</t>
  </si>
  <si>
    <t>Nguyễn Phùng Hải</t>
  </si>
  <si>
    <t>Đăng</t>
  </si>
  <si>
    <t>19C3-CCK1</t>
  </si>
  <si>
    <t>19002182</t>
  </si>
  <si>
    <t>Lê Ngọc Phước</t>
  </si>
  <si>
    <t>19002364</t>
  </si>
  <si>
    <t>19004355</t>
  </si>
  <si>
    <t>Nông Tiến</t>
  </si>
  <si>
    <t>19002983</t>
  </si>
  <si>
    <t>19001026</t>
  </si>
  <si>
    <t>Khan</t>
  </si>
  <si>
    <t>19002606</t>
  </si>
  <si>
    <t>19001405</t>
  </si>
  <si>
    <t>Dương Phú</t>
  </si>
  <si>
    <t>19004386</t>
  </si>
  <si>
    <t>19002624</t>
  </si>
  <si>
    <t>Võ Văn</t>
  </si>
  <si>
    <t>19C3-CNÔ1</t>
  </si>
  <si>
    <t>19001814</t>
  </si>
  <si>
    <t>19001796</t>
  </si>
  <si>
    <t>Phạm Lê</t>
  </si>
  <si>
    <t>Tuyên</t>
  </si>
  <si>
    <t>19002629</t>
  </si>
  <si>
    <t>Lê Nguyễn Anh</t>
  </si>
  <si>
    <t>19002619</t>
  </si>
  <si>
    <t>19C3-CNÔ2</t>
  </si>
  <si>
    <t>19005147</t>
  </si>
  <si>
    <t>Tình</t>
  </si>
  <si>
    <t>19000098</t>
  </si>
  <si>
    <t>Trịnh Tấn</t>
  </si>
  <si>
    <t>19C1-ĐCN1</t>
  </si>
  <si>
    <t>19001852</t>
  </si>
  <si>
    <t>19000968</t>
  </si>
  <si>
    <t>Dịp Trương</t>
  </si>
  <si>
    <t>19000434</t>
  </si>
  <si>
    <t>Quách Vĩnh</t>
  </si>
  <si>
    <t>Giàu</t>
  </si>
  <si>
    <t>19002898</t>
  </si>
  <si>
    <t>Lê Bá</t>
  </si>
  <si>
    <t>19001091</t>
  </si>
  <si>
    <t>Trần Minh</t>
  </si>
  <si>
    <t>Hùng</t>
  </si>
  <si>
    <t>19002913</t>
  </si>
  <si>
    <t>19002138</t>
  </si>
  <si>
    <t>Ngô Hoàng</t>
  </si>
  <si>
    <t>19000048</t>
  </si>
  <si>
    <t>Nguyễn Đăng</t>
  </si>
  <si>
    <t>19002616</t>
  </si>
  <si>
    <t>Võ Đình</t>
  </si>
  <si>
    <t>Kỳ</t>
  </si>
  <si>
    <t>19000490</t>
  </si>
  <si>
    <t>19002610</t>
  </si>
  <si>
    <t>19001967</t>
  </si>
  <si>
    <t>Phạm Hoài</t>
  </si>
  <si>
    <t>19002693</t>
  </si>
  <si>
    <t>Nguyễn Khánh Thành</t>
  </si>
  <si>
    <t>19002642</t>
  </si>
  <si>
    <t>Lương Đình</t>
  </si>
  <si>
    <t>19002990</t>
  </si>
  <si>
    <t>Đặng Tấn</t>
  </si>
  <si>
    <t>19000129</t>
  </si>
  <si>
    <t>19002743</t>
  </si>
  <si>
    <t>Tỉ</t>
  </si>
  <si>
    <t>19001816</t>
  </si>
  <si>
    <t>Toàn</t>
  </si>
  <si>
    <t>19002989</t>
  </si>
  <si>
    <t>19002565</t>
  </si>
  <si>
    <t>19003088</t>
  </si>
  <si>
    <t>19003171</t>
  </si>
  <si>
    <t>Trần Phước</t>
  </si>
  <si>
    <t>19C1-ĐCN2</t>
  </si>
  <si>
    <t>19003345</t>
  </si>
  <si>
    <t>19003742</t>
  </si>
  <si>
    <t>19003676</t>
  </si>
  <si>
    <t>19003649</t>
  </si>
  <si>
    <t>Lê Nhựt</t>
  </si>
  <si>
    <t>Hiển</t>
  </si>
  <si>
    <t>19003572</t>
  </si>
  <si>
    <t>Đinh Công</t>
  </si>
  <si>
    <t>19003665</t>
  </si>
  <si>
    <t>19003472</t>
  </si>
  <si>
    <t>Lê Khải</t>
  </si>
  <si>
    <t>19003579</t>
  </si>
  <si>
    <t>Nguyễn Đoàn</t>
  </si>
  <si>
    <t>19003169</t>
  </si>
  <si>
    <t>19003097</t>
  </si>
  <si>
    <t>Trần Đỗ Huy</t>
  </si>
  <si>
    <t>Quyền</t>
  </si>
  <si>
    <t>19003841</t>
  </si>
  <si>
    <t>19004854</t>
  </si>
  <si>
    <t>Trần Hữu Duy</t>
  </si>
  <si>
    <t>19C1-ĐCN3</t>
  </si>
  <si>
    <t>19004266</t>
  </si>
  <si>
    <t>Hoàng Văn</t>
  </si>
  <si>
    <t>19005088</t>
  </si>
  <si>
    <t>Đỗ Duy</t>
  </si>
  <si>
    <t>Khiêm</t>
  </si>
  <si>
    <t>19003335</t>
  </si>
  <si>
    <t>19005057</t>
  </si>
  <si>
    <t>Đặng Văn</t>
  </si>
  <si>
    <t>19004226</t>
  </si>
  <si>
    <t>Thiên</t>
  </si>
  <si>
    <t>19003376</t>
  </si>
  <si>
    <t>Vi Văn Trọng</t>
  </si>
  <si>
    <t>19002771</t>
  </si>
  <si>
    <t>Ngô Văn</t>
  </si>
  <si>
    <t>19C1-ĐĐT1</t>
  </si>
  <si>
    <t>19002953</t>
  </si>
  <si>
    <t>Hồ Châu</t>
  </si>
  <si>
    <t>Nhất</t>
  </si>
  <si>
    <t>19002045</t>
  </si>
  <si>
    <t>Võ Công</t>
  </si>
  <si>
    <t>19003680</t>
  </si>
  <si>
    <t>19C1-ĐĐT2</t>
  </si>
  <si>
    <t>19003708</t>
  </si>
  <si>
    <t>Lê Thành</t>
  </si>
  <si>
    <t>19003790</t>
  </si>
  <si>
    <t>Đinh Nguyễn Công</t>
  </si>
  <si>
    <t>19002016</t>
  </si>
  <si>
    <t>Nguyễn Vũ</t>
  </si>
  <si>
    <t>19005268</t>
  </si>
  <si>
    <t>19003030</t>
  </si>
  <si>
    <t>Lễ</t>
  </si>
  <si>
    <t>19C1-ĐĐT3</t>
  </si>
  <si>
    <t>19002452</t>
  </si>
  <si>
    <t>Lữ Vũ</t>
  </si>
  <si>
    <t>Luân</t>
  </si>
  <si>
    <t>19002870</t>
  </si>
  <si>
    <t>Trầm Nhật</t>
  </si>
  <si>
    <t>19004296</t>
  </si>
  <si>
    <t>Mai Văn</t>
  </si>
  <si>
    <t>19005237</t>
  </si>
  <si>
    <t>Sĩ</t>
  </si>
  <si>
    <t>19003320</t>
  </si>
  <si>
    <t>Bùi Hữu</t>
  </si>
  <si>
    <t>19002650</t>
  </si>
  <si>
    <t>19004015</t>
  </si>
  <si>
    <t>Biện Thành</t>
  </si>
  <si>
    <t>Thi</t>
  </si>
  <si>
    <t>19003909</t>
  </si>
  <si>
    <t>Đinh Ngọc</t>
  </si>
  <si>
    <t>19004311</t>
  </si>
  <si>
    <t>Trần Lê Như</t>
  </si>
  <si>
    <t>19C1-CĐT1</t>
  </si>
  <si>
    <t>19001928</t>
  </si>
  <si>
    <t>19004014</t>
  </si>
  <si>
    <t>19002737</t>
  </si>
  <si>
    <t>Ngô Khánh</t>
  </si>
  <si>
    <t>19004097</t>
  </si>
  <si>
    <t>19001827</t>
  </si>
  <si>
    <t>19003258</t>
  </si>
  <si>
    <t>Nguyễn Văn Hoài</t>
  </si>
  <si>
    <t>19003353</t>
  </si>
  <si>
    <t>Nguyễn Duy</t>
  </si>
  <si>
    <t>19003570</t>
  </si>
  <si>
    <t>19001274</t>
  </si>
  <si>
    <t>Trần Chí</t>
  </si>
  <si>
    <t>19002464</t>
  </si>
  <si>
    <t>Tiền</t>
  </si>
  <si>
    <t>19002142</t>
  </si>
  <si>
    <t>Đới Anh</t>
  </si>
  <si>
    <t>19003220</t>
  </si>
  <si>
    <t>Võ Đức</t>
  </si>
  <si>
    <t>19003242</t>
  </si>
  <si>
    <t>Lê Thanh</t>
  </si>
  <si>
    <t>Xuân</t>
  </si>
  <si>
    <t>19002349</t>
  </si>
  <si>
    <t>Tống Tấn</t>
  </si>
  <si>
    <t>19C1-TĐH1</t>
  </si>
  <si>
    <t>19002476</t>
  </si>
  <si>
    <t>Nguyễn Châu</t>
  </si>
  <si>
    <t>19003362</t>
  </si>
  <si>
    <t>19002794</t>
  </si>
  <si>
    <t>Nguyễn Chiêu</t>
  </si>
  <si>
    <t>19003559</t>
  </si>
  <si>
    <t>Trần Văn Phú</t>
  </si>
  <si>
    <t>Lĩnh</t>
  </si>
  <si>
    <t>19004568</t>
  </si>
  <si>
    <t>19003123</t>
  </si>
  <si>
    <t>Nguyễn Lê Hoàn</t>
  </si>
  <si>
    <t>19002956</t>
  </si>
  <si>
    <t>Võ Trần Nhật</t>
  </si>
  <si>
    <t>19004508</t>
  </si>
  <si>
    <t>19003850</t>
  </si>
  <si>
    <t>19000061</t>
  </si>
  <si>
    <t>19005099</t>
  </si>
  <si>
    <t>Đặng Minh</t>
  </si>
  <si>
    <t>19002850</t>
  </si>
  <si>
    <t>19000007</t>
  </si>
  <si>
    <t>19002740</t>
  </si>
  <si>
    <t>Nguyễn Lê Bình</t>
  </si>
  <si>
    <t>19003125</t>
  </si>
  <si>
    <t>19003704</t>
  </si>
  <si>
    <t>19004350</t>
  </si>
  <si>
    <t>Đặng Đức</t>
  </si>
  <si>
    <t>19004152</t>
  </si>
  <si>
    <t>Bùi Văn Tuấn</t>
  </si>
  <si>
    <t>19003065</t>
  </si>
  <si>
    <t>19C1-KML1</t>
  </si>
  <si>
    <t>19002848</t>
  </si>
  <si>
    <t>19003567</t>
  </si>
  <si>
    <t>Nguyễn Thiên Ân</t>
  </si>
  <si>
    <t>Điển</t>
  </si>
  <si>
    <t>19C1-KML2</t>
  </si>
  <si>
    <t>19003844</t>
  </si>
  <si>
    <t>Trần Đình</t>
  </si>
  <si>
    <t>19003744</t>
  </si>
  <si>
    <t>19003907</t>
  </si>
  <si>
    <t>Lương</t>
  </si>
  <si>
    <t>19003432</t>
  </si>
  <si>
    <t>Hong Quang</t>
  </si>
  <si>
    <t>19004634</t>
  </si>
  <si>
    <t>19003340</t>
  </si>
  <si>
    <t>Quý</t>
  </si>
  <si>
    <t>19005228</t>
  </si>
  <si>
    <t>19004094</t>
  </si>
  <si>
    <t>Vũ Đức</t>
  </si>
  <si>
    <t>Tuân</t>
  </si>
  <si>
    <t>19003172</t>
  </si>
  <si>
    <t>Trần Thanh</t>
  </si>
  <si>
    <t>Mãi</t>
  </si>
  <si>
    <t>19C1-VSL1</t>
  </si>
  <si>
    <t>19002936</t>
  </si>
  <si>
    <t>Trương Hoài</t>
  </si>
  <si>
    <t>18003729</t>
  </si>
  <si>
    <t>Ngô Anh</t>
  </si>
  <si>
    <t>19003188</t>
  </si>
  <si>
    <t>19C1-VSL2</t>
  </si>
  <si>
    <t>19004523</t>
  </si>
  <si>
    <t>Lê Nguyễn</t>
  </si>
  <si>
    <t>Trọn</t>
  </si>
  <si>
    <t>19003363</t>
  </si>
  <si>
    <t>Tỷ</t>
  </si>
  <si>
    <t>19C1-LĐL1</t>
  </si>
  <si>
    <t>19003795</t>
  </si>
  <si>
    <t>Vũ Đình</t>
  </si>
  <si>
    <t>19C1-CNL1</t>
  </si>
  <si>
    <t>19002209</t>
  </si>
  <si>
    <t>19000444</t>
  </si>
  <si>
    <t>Hồ Thanh</t>
  </si>
  <si>
    <t>19003775</t>
  </si>
  <si>
    <t>19000901</t>
  </si>
  <si>
    <t>Trần Mạnh</t>
  </si>
  <si>
    <t>Định</t>
  </si>
  <si>
    <t>19C1-CCK1</t>
  </si>
  <si>
    <t>19001606</t>
  </si>
  <si>
    <t>Lê Anh</t>
  </si>
  <si>
    <t>19000756</t>
  </si>
  <si>
    <t>19001805</t>
  </si>
  <si>
    <t>Phạm Đức</t>
  </si>
  <si>
    <t>19002548</t>
  </si>
  <si>
    <t>Phạm Ngọc</t>
  </si>
  <si>
    <t>19C1-CCK2</t>
  </si>
  <si>
    <t>19002627</t>
  </si>
  <si>
    <t>Cao Tấn</t>
  </si>
  <si>
    <t>19003115</t>
  </si>
  <si>
    <t>Đồng Gia</t>
  </si>
  <si>
    <t>Cả</t>
  </si>
  <si>
    <t>19C1-CCK3</t>
  </si>
  <si>
    <t>19003178</t>
  </si>
  <si>
    <t>Võ Sĩ</t>
  </si>
  <si>
    <t>Cồ</t>
  </si>
  <si>
    <t>19003168</t>
  </si>
  <si>
    <t>Nguyễn Bá</t>
  </si>
  <si>
    <t>19003048</t>
  </si>
  <si>
    <t>Phạm Nhan</t>
  </si>
  <si>
    <t>19003543</t>
  </si>
  <si>
    <t>Nguyễn Huỳnh Nhật</t>
  </si>
  <si>
    <t>19C1-CCK4</t>
  </si>
  <si>
    <t>19003405</t>
  </si>
  <si>
    <t>19003407</t>
  </si>
  <si>
    <t>19003371</t>
  </si>
  <si>
    <t>Trần Trí</t>
  </si>
  <si>
    <t>19001479</t>
  </si>
  <si>
    <t>19003271</t>
  </si>
  <si>
    <t>Đặng Quang</t>
  </si>
  <si>
    <t>19003219</t>
  </si>
  <si>
    <t>Nguyễn Hoài</t>
  </si>
  <si>
    <t>19003560</t>
  </si>
  <si>
    <t>Văn</t>
  </si>
  <si>
    <t>19003632</t>
  </si>
  <si>
    <t>Lịch</t>
  </si>
  <si>
    <t>19C1-CCK5</t>
  </si>
  <si>
    <t>19003979</t>
  </si>
  <si>
    <t>19003606</t>
  </si>
  <si>
    <t>Phạm Vy</t>
  </si>
  <si>
    <t>Pháp</t>
  </si>
  <si>
    <t>19003926</t>
  </si>
  <si>
    <t>Trần Tấn</t>
  </si>
  <si>
    <t>19003522</t>
  </si>
  <si>
    <t>Lâm Trung</t>
  </si>
  <si>
    <t>19C1-CCK6</t>
  </si>
  <si>
    <t>19004246</t>
  </si>
  <si>
    <t>Huỳnh Văn</t>
  </si>
  <si>
    <t>19000526</t>
  </si>
  <si>
    <t>Bùi Anh</t>
  </si>
  <si>
    <t>19004514</t>
  </si>
  <si>
    <t>Đoàn Thành</t>
  </si>
  <si>
    <t>19C1-CTM1</t>
  </si>
  <si>
    <t>19000333</t>
  </si>
  <si>
    <t>Nguyễn Chiến</t>
  </si>
  <si>
    <t>19003821</t>
  </si>
  <si>
    <t>Phạm Nhật</t>
  </si>
  <si>
    <t>19C1-BCN1</t>
  </si>
  <si>
    <t>19003759</t>
  </si>
  <si>
    <t>19001041</t>
  </si>
  <si>
    <t>Lê Hữu</t>
  </si>
  <si>
    <t>Hậu</t>
  </si>
  <si>
    <t>19C1-CNÔ1</t>
  </si>
  <si>
    <t>19000757</t>
  </si>
  <si>
    <t>Phan Hoài</t>
  </si>
  <si>
    <t>Phong</t>
  </si>
  <si>
    <t>19000819</t>
  </si>
  <si>
    <t>19001543</t>
  </si>
  <si>
    <t>19C1-CNÔ2</t>
  </si>
  <si>
    <t>19001721</t>
  </si>
  <si>
    <t>Lam</t>
  </si>
  <si>
    <t>19001844</t>
  </si>
  <si>
    <t>19001781</t>
  </si>
  <si>
    <t>Trương Hoàng</t>
  </si>
  <si>
    <t>19001779</t>
  </si>
  <si>
    <t>19001512</t>
  </si>
  <si>
    <t>Trần Trương Đức</t>
  </si>
  <si>
    <t>19001723</t>
  </si>
  <si>
    <t>Trần Nhật</t>
  </si>
  <si>
    <t>19001962</t>
  </si>
  <si>
    <t>Trương Hồ Nhật</t>
  </si>
  <si>
    <t>19001865</t>
  </si>
  <si>
    <t>19C1-CNÔ3</t>
  </si>
  <si>
    <t>19002002</t>
  </si>
  <si>
    <t>Bùi Quốc</t>
  </si>
  <si>
    <t>19C1-CNÔ4</t>
  </si>
  <si>
    <t>19002040</t>
  </si>
  <si>
    <t>Phan Định</t>
  </si>
  <si>
    <t>19002063</t>
  </si>
  <si>
    <t>19001997</t>
  </si>
  <si>
    <t>Trần Đông</t>
  </si>
  <si>
    <t>19002075</t>
  </si>
  <si>
    <t>Nguyễn Đức Đăng</t>
  </si>
  <si>
    <t>19002001</t>
  </si>
  <si>
    <t>Thạch</t>
  </si>
  <si>
    <t>19001998</t>
  </si>
  <si>
    <t>Nguyễn Hoàng Minh</t>
  </si>
  <si>
    <t>19002172</t>
  </si>
  <si>
    <t>19C1-CNÔ5</t>
  </si>
  <si>
    <t>19002200</t>
  </si>
  <si>
    <t>Dương Ngọc</t>
  </si>
  <si>
    <t>19002137</t>
  </si>
  <si>
    <t>Trần Thanh</t>
  </si>
  <si>
    <t>19002207</t>
  </si>
  <si>
    <t>Trần Ngân</t>
  </si>
  <si>
    <t>19002175</t>
  </si>
  <si>
    <t>Hà Văn</t>
  </si>
  <si>
    <t>19003741</t>
  </si>
  <si>
    <t>Nguyễn Mai Phương</t>
  </si>
  <si>
    <t>19C1-CNÔ6</t>
  </si>
  <si>
    <t>19002294</t>
  </si>
  <si>
    <t>19002244</t>
  </si>
  <si>
    <t>19002269</t>
  </si>
  <si>
    <t>Nguyễn Hoàng Anh</t>
  </si>
  <si>
    <t>19002293</t>
  </si>
  <si>
    <t>19002287</t>
  </si>
  <si>
    <t>Lâm Thành</t>
  </si>
  <si>
    <t>19002323</t>
  </si>
  <si>
    <t>19002237</t>
  </si>
  <si>
    <t>Tráng</t>
  </si>
  <si>
    <t>19002381</t>
  </si>
  <si>
    <t>19C1-CNÔ7</t>
  </si>
  <si>
    <t>19002415</t>
  </si>
  <si>
    <t>Hiệp</t>
  </si>
  <si>
    <t>19002398</t>
  </si>
  <si>
    <t>Hoanh</t>
  </si>
  <si>
    <t>19002437</t>
  </si>
  <si>
    <t>Phạm Hoàng</t>
  </si>
  <si>
    <t>19002401</t>
  </si>
  <si>
    <t>19002339</t>
  </si>
  <si>
    <t>19002524</t>
  </si>
  <si>
    <t>Châu Tự</t>
  </si>
  <si>
    <t>Lực</t>
  </si>
  <si>
    <t>19C1-CNÔ8</t>
  </si>
  <si>
    <t>19002597</t>
  </si>
  <si>
    <t>Mai Thanh</t>
  </si>
  <si>
    <t>19C1-CNÔ9</t>
  </si>
  <si>
    <t>19003113</t>
  </si>
  <si>
    <t>Hoàng Thanh</t>
  </si>
  <si>
    <t>19003060</t>
  </si>
  <si>
    <t>Phùng Văn</t>
  </si>
  <si>
    <t>19003074</t>
  </si>
  <si>
    <t>Hồ Anh</t>
  </si>
  <si>
    <t>19003378</t>
  </si>
  <si>
    <t>Uông Minh</t>
  </si>
  <si>
    <t>19C1-CNÔ10</t>
  </si>
  <si>
    <t>19003373</t>
  </si>
  <si>
    <t>19003355</t>
  </si>
  <si>
    <t>Nguyễn Tây</t>
  </si>
  <si>
    <t>Hồ</t>
  </si>
  <si>
    <t>19003427</t>
  </si>
  <si>
    <t>19003468</t>
  </si>
  <si>
    <t>Trương Quốc</t>
  </si>
  <si>
    <t>19003498</t>
  </si>
  <si>
    <t>19003580</t>
  </si>
  <si>
    <t>19C1-CNÔ11</t>
  </si>
  <si>
    <t>19003814</t>
  </si>
  <si>
    <t>19003679</t>
  </si>
  <si>
    <t>Trịnh Đạt</t>
  </si>
  <si>
    <t>19003712</t>
  </si>
  <si>
    <t>Bùi Thanh</t>
  </si>
  <si>
    <t>Liêm</t>
  </si>
  <si>
    <t>19003645</t>
  </si>
  <si>
    <t>Đào Trường</t>
  </si>
  <si>
    <t>19003658</t>
  </si>
  <si>
    <t>19003684</t>
  </si>
  <si>
    <t>Lã Huy</t>
  </si>
  <si>
    <t>19003721</t>
  </si>
  <si>
    <t>Bùi Trần Hướng</t>
  </si>
  <si>
    <t>Tinh</t>
  </si>
  <si>
    <t>19003808</t>
  </si>
  <si>
    <t>Lê Quang</t>
  </si>
  <si>
    <t>19003893</t>
  </si>
  <si>
    <t>Huỳnh Hoàng</t>
  </si>
  <si>
    <t>19C1-CNÔ12</t>
  </si>
  <si>
    <t>19003836</t>
  </si>
  <si>
    <t>19003928</t>
  </si>
  <si>
    <t>19003903</t>
  </si>
  <si>
    <t>Bùi Tuấn</t>
  </si>
  <si>
    <t>19003912</t>
  </si>
  <si>
    <t>Trần Thị Diệu</t>
  </si>
  <si>
    <t>19C1-CNM1</t>
  </si>
  <si>
    <t>19005265</t>
  </si>
  <si>
    <t>Thái Thị Xuân</t>
  </si>
  <si>
    <t>Đào</t>
  </si>
  <si>
    <t>19003453</t>
  </si>
  <si>
    <t>19004047</t>
  </si>
  <si>
    <t>Phạm Thuỳ</t>
  </si>
  <si>
    <t>19001729</t>
  </si>
  <si>
    <t>Kim Thị Bích</t>
  </si>
  <si>
    <t>19004233</t>
  </si>
  <si>
    <t>Rơ Châm</t>
  </si>
  <si>
    <t>Mlai</t>
  </si>
  <si>
    <t>19003594</t>
  </si>
  <si>
    <t>Nga</t>
  </si>
  <si>
    <t>19004265</t>
  </si>
  <si>
    <t>Đỗ Quỳnh</t>
  </si>
  <si>
    <t>19003147</t>
  </si>
  <si>
    <t>Trần Thị Y</t>
  </si>
  <si>
    <t>19002384</t>
  </si>
  <si>
    <t>Võ Thị Thanh</t>
  </si>
  <si>
    <t>19001238</t>
  </si>
  <si>
    <t>Phạm Đức Ngọc</t>
  </si>
  <si>
    <t>Tuyền</t>
  </si>
  <si>
    <t>19005012</t>
  </si>
  <si>
    <t>Nguyễn Dương</t>
  </si>
  <si>
    <t>19C1-ANM1</t>
  </si>
  <si>
    <t>19004119</t>
  </si>
  <si>
    <t>Nguyễn Huỳnh Minh</t>
  </si>
  <si>
    <t>19003973</t>
  </si>
  <si>
    <t>Lê Tuấn</t>
  </si>
  <si>
    <t>19C1-CMT1</t>
  </si>
  <si>
    <t>19000270</t>
  </si>
  <si>
    <t>19003621</t>
  </si>
  <si>
    <t>Tấn</t>
  </si>
  <si>
    <t>19001938</t>
  </si>
  <si>
    <t>Huỳnh Phước</t>
  </si>
  <si>
    <t>19003160</t>
  </si>
  <si>
    <t>Nguyễn Lê Thùy</t>
  </si>
  <si>
    <t>Duyên</t>
  </si>
  <si>
    <t>19C1-TKĐ1</t>
  </si>
  <si>
    <t>19002979</t>
  </si>
  <si>
    <t>Lê Thị Ngọc</t>
  </si>
  <si>
    <t>19003217</t>
  </si>
  <si>
    <t>Lê Chí</t>
  </si>
  <si>
    <t>19003470</t>
  </si>
  <si>
    <t>Bùi Thị Diệp</t>
  </si>
  <si>
    <t>19002525</t>
  </si>
  <si>
    <t>19000792</t>
  </si>
  <si>
    <t>19000285</t>
  </si>
  <si>
    <t>Đặng Anh</t>
  </si>
  <si>
    <t>19002599</t>
  </si>
  <si>
    <t>19003404</t>
  </si>
  <si>
    <t>19000581</t>
  </si>
  <si>
    <t>Trần Hồng</t>
  </si>
  <si>
    <t>19002399</t>
  </si>
  <si>
    <t>Nguyễn Lê Thanh</t>
  </si>
  <si>
    <t>19004707</t>
  </si>
  <si>
    <t>Nguyễn Đặng Đông</t>
  </si>
  <si>
    <t>19C1-TKĐ2</t>
  </si>
  <si>
    <t>19003884</t>
  </si>
  <si>
    <t>Tôn Nữ Anh</t>
  </si>
  <si>
    <t>19001183</t>
  </si>
  <si>
    <t>Lê Quý</t>
  </si>
  <si>
    <t>Đôn</t>
  </si>
  <si>
    <t>19C1-TKW1</t>
  </si>
  <si>
    <t>19004455</t>
  </si>
  <si>
    <t>Nguyễn Khắc</t>
  </si>
  <si>
    <t>19002957</t>
  </si>
  <si>
    <t>Nguyễn Bùi Thiên</t>
  </si>
  <si>
    <t>19003653</t>
  </si>
  <si>
    <t>19003627</t>
  </si>
  <si>
    <t>19C1-LTM1</t>
  </si>
  <si>
    <t>19005220</t>
  </si>
  <si>
    <t>Nguyễn Phước</t>
  </si>
  <si>
    <t>Đại</t>
  </si>
  <si>
    <t>19002575</t>
  </si>
  <si>
    <t>19005266</t>
  </si>
  <si>
    <t>Hà Minh</t>
  </si>
  <si>
    <t>19003280</t>
  </si>
  <si>
    <t>Phạm Thành</t>
  </si>
  <si>
    <t>19001774</t>
  </si>
  <si>
    <t>Võ Hồng</t>
  </si>
  <si>
    <t>19004444</t>
  </si>
  <si>
    <t>19C1-QTM1</t>
  </si>
  <si>
    <t>19004239</t>
  </si>
  <si>
    <t>Lý Trường</t>
  </si>
  <si>
    <t>19000440</t>
  </si>
  <si>
    <t>Bùi Nguyễn Tiến</t>
  </si>
  <si>
    <t>19C1-LGT1</t>
  </si>
  <si>
    <t>19002675</t>
  </si>
  <si>
    <t>Tạ Chí Thành</t>
  </si>
  <si>
    <t>19000004</t>
  </si>
  <si>
    <t>Phạm Hữu</t>
  </si>
  <si>
    <t>19002302</t>
  </si>
  <si>
    <t>Lê Thái Minh</t>
  </si>
  <si>
    <t>19004399</t>
  </si>
  <si>
    <t>19004540</t>
  </si>
  <si>
    <t>Nguyễn Thị Tố</t>
  </si>
  <si>
    <t>19004176</t>
  </si>
  <si>
    <t>19001958</t>
  </si>
  <si>
    <t>19004631</t>
  </si>
  <si>
    <t>Trần Quốc</t>
  </si>
  <si>
    <t>Vỹ</t>
  </si>
  <si>
    <t>19004491</t>
  </si>
  <si>
    <t>19C1-KTD1</t>
  </si>
  <si>
    <t>19000528</t>
  </si>
  <si>
    <t>Nguyễn Thị</t>
  </si>
  <si>
    <t>19002018</t>
  </si>
  <si>
    <t>Nguyễn Phi</t>
  </si>
  <si>
    <t>19004400</t>
  </si>
  <si>
    <t>Trần Hạnh Đông</t>
  </si>
  <si>
    <t>19002657</t>
  </si>
  <si>
    <t>Trần Thị Bích</t>
  </si>
  <si>
    <t>19004263</t>
  </si>
  <si>
    <t>Trần Thị Thanh</t>
  </si>
  <si>
    <t>19002755</t>
  </si>
  <si>
    <t>Vương Thị Bích</t>
  </si>
  <si>
    <t>19001724</t>
  </si>
  <si>
    <t>19004147</t>
  </si>
  <si>
    <t>Nguyễn Văn Bảo</t>
  </si>
  <si>
    <t>19C1-QTD1</t>
  </si>
  <si>
    <t>19002682</t>
  </si>
  <si>
    <t>19004661</t>
  </si>
  <si>
    <t>Hoa</t>
  </si>
  <si>
    <t>19001294</t>
  </si>
  <si>
    <t>Lương Thị Hồng</t>
  </si>
  <si>
    <t>19004581</t>
  </si>
  <si>
    <t>Đoàn Hương</t>
  </si>
  <si>
    <t>Ly</t>
  </si>
  <si>
    <t>19003635</t>
  </si>
  <si>
    <t>Lê Thị Hồng</t>
  </si>
  <si>
    <t>19003148</t>
  </si>
  <si>
    <t>Mai Lê Trà</t>
  </si>
  <si>
    <t>19004076</t>
  </si>
  <si>
    <t>Lê Hồng Khánh</t>
  </si>
  <si>
    <t>19002613</t>
  </si>
  <si>
    <t>Nguyễn Thị Quỳnh</t>
  </si>
  <si>
    <t>19002073</t>
  </si>
  <si>
    <t>19003031</t>
  </si>
  <si>
    <t>Phạm Thị Kim</t>
  </si>
  <si>
    <t>19003984</t>
  </si>
  <si>
    <t>Lê Nguyễn Minh</t>
  </si>
  <si>
    <t>19003994</t>
  </si>
  <si>
    <t>Trần Thảo Trâm</t>
  </si>
  <si>
    <t>19C1-NNA1</t>
  </si>
  <si>
    <t>19000309</t>
  </si>
  <si>
    <t>Huỳnh Thị Ngọc</t>
  </si>
  <si>
    <t>19003661</t>
  </si>
  <si>
    <t>Nguyễn Trần Ngọc</t>
  </si>
  <si>
    <t>19002715</t>
  </si>
  <si>
    <t>Lương Trúc</t>
  </si>
  <si>
    <t>19005345</t>
  </si>
  <si>
    <t>Đinh Thái</t>
  </si>
  <si>
    <t>19000826</t>
  </si>
  <si>
    <t>Nguyễn Trịnh Hoài</t>
  </si>
  <si>
    <t>Lâm</t>
  </si>
  <si>
    <t>19005030</t>
  </si>
  <si>
    <t>Ninh</t>
  </si>
  <si>
    <t>19005223</t>
  </si>
  <si>
    <t>Lùng Thị</t>
  </si>
  <si>
    <t>19004300</t>
  </si>
  <si>
    <t>Phan Tấn</t>
  </si>
  <si>
    <t>19C1-KXD1</t>
  </si>
  <si>
    <t>19001934</t>
  </si>
  <si>
    <t>19002897</t>
  </si>
  <si>
    <t>Lương Công</t>
  </si>
  <si>
    <t>19003609</t>
  </si>
  <si>
    <t>19002960</t>
  </si>
  <si>
    <t>Võ Phan Duy</t>
  </si>
  <si>
    <t>19002864</t>
  </si>
  <si>
    <t>19004250</t>
  </si>
  <si>
    <t>Nguyễn Nguyên</t>
  </si>
  <si>
    <t>. Khóa 2017T4 - Trung cấp (3N) - Tổng số = 664 Sinh viên</t>
  </si>
  <si>
    <t>. Khóa 2018T4 - Trung cấp (3N) - Tổng số = 1182 Sinh viên</t>
  </si>
  <si>
    <t>. Khóa 2019T4 - Trung cấp (3N) - Tổng số = 1878 Sinh viên</t>
  </si>
  <si>
    <t>. Khóa 2018T2 Trung cấp (1N3) - Tổng số = 37 Sinh viên</t>
  </si>
  <si>
    <t>. Khóa 2019T2 Trung cấp (1N3) - Tổng số = 176 Sinh viên</t>
  </si>
  <si>
    <t xml:space="preserve"> * Trong HKI/2019-2020 Khóa 2017C1 học không đủ 15 tín chỉ nên không xét học bổng</t>
  </si>
  <si>
    <t>. Khóa 2017C1 Cao đẳng (2,5N) - Tổng số = 1829 Sinh viên</t>
  </si>
  <si>
    <t>. Khóa 2018C1 Cao đẳng (2,5N) -Tổng số = 2348 Sinh viên</t>
  </si>
  <si>
    <t>. Khóa 2019C1 Cao đẳng (2,5N) -Tổng số =  2483 Sinh viên</t>
  </si>
  <si>
    <t xml:space="preserve"> * Số lượng sinh viên đủ tiêu chuẩn đưa vào danh sách xét học bổng =  289 SV tỷ lệ  11,64%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</si>
  <si>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9.20 điểm và rèn luyện ≥ 96 điểm = 01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</si>
  <si>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9.00 điểm và rèn luyện 100 điểm = 01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</si>
  <si>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11 SV</t>
    </r>
  </si>
  <si>
    <r>
      <t xml:space="preserve"> * Số lượng sinh viên đủ tiêu chuẩn đưa vào danh sách xét học bổng = 3</t>
    </r>
    <r>
      <rPr>
        <b/>
        <sz val="12"/>
        <rFont val="Times New Roman"/>
        <family val="1"/>
      </rPr>
      <t>9</t>
    </r>
    <r>
      <rPr>
        <sz val="12"/>
        <rFont val="Times New Roman"/>
        <family val="1"/>
      </rPr>
      <t xml:space="preserve"> SV tỷ lệ 5,87%</t>
    </r>
  </si>
  <si>
    <t xml:space="preserve"> * Số lượng sinh viên đủ tiêu chuẩn đưa vào danh sách xét học bổng = 70 SV tỷ lệ 5,92%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</si>
  <si>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9.00 điểm và rèn luyện ≥ 95 điểm = 03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</si>
  <si>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21 SV</t>
    </r>
  </si>
  <si>
    <t xml:space="preserve"> * Số lượng sinh viên đủ tiêu chuẩn đưa vào danh sách xét học bổng = 148 SV tỷ lệ 7,88%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</si>
  <si>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33 SV</t>
    </r>
  </si>
  <si>
    <r>
      <t xml:space="preserve"> * Số lượng sinh viên đủ tiêu chuẩn đưa vào danh sách xét học bổng =</t>
    </r>
    <r>
      <rPr>
        <b/>
        <sz val="12"/>
        <rFont val="Times New Roman"/>
        <family val="1"/>
      </rPr>
      <t xml:space="preserve"> 22</t>
    </r>
    <r>
      <rPr>
        <sz val="12"/>
        <rFont val="Times New Roman"/>
        <family val="1"/>
      </rPr>
      <t xml:space="preserve"> SV tỷ lệ 59,46%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</si>
  <si>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9.37 điểm và rèn luyện ≥ 87 điểm = 01 SV</t>
    </r>
  </si>
  <si>
    <r>
      <t xml:space="preserve"> * Số lượng sinh viên đủ tiêu chuẩn đưa vào danh sách xét học bổng =</t>
    </r>
    <r>
      <rPr>
        <b/>
        <sz val="12"/>
        <rFont val="Times New Roman"/>
        <family val="1"/>
      </rPr>
      <t xml:space="preserve">  01</t>
    </r>
    <r>
      <rPr>
        <sz val="12"/>
        <rFont val="Times New Roman"/>
        <family val="1"/>
      </rPr>
      <t xml:space="preserve"> SV tỷ lệ  0,57 %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</si>
  <si>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7.38 điểm và rèn luyện ≥ 90 điểm = 01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</si>
  <si>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8.00 điểm và rèn luyện ≥ 70 điểm =   30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</si>
  <si>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  43 SV</t>
    </r>
  </si>
  <si>
    <t xml:space="preserve"> * Số lượng sinh viên đủ tiêu chuẩn đưa vào danh sách xét học bổng = 15 SV tỷ lệ 16,13%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</si>
  <si>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13 SV</t>
    </r>
  </si>
  <si>
    <t>Đối với khóa 2017, 2018, 2019 (T4) và khóa 2018, 2019 (T2)</t>
  </si>
  <si>
    <t xml:space="preserve"> * Ghi chú: Đề xuất nếu có giảm bớt số lượng HSSV đạt học bổng, Phòng TTGD-CTSV đề nghị giảm ở các khóa có tỷ lệ đạt học bổng cao</t>
  </si>
  <si>
    <t>. Khóa 2019C4 Cao đẳng (Trọng điểm quốc tế) -Tổng số = 18 Sinh viên</t>
  </si>
  <si>
    <t>. Khóa 2019C3 Cao đẳng (Chất lượng cao) -Tổng số = 93 Sinh viên</t>
  </si>
  <si>
    <t>Đối với khóa 2018, 2019 (C1, C3 và C4)</t>
  </si>
  <si>
    <t>Bậc đào tạo: Cao đẳng  - Khóa: 2019C4</t>
  </si>
  <si>
    <t>19002618</t>
  </si>
  <si>
    <t>19C4-CNÔ1</t>
  </si>
  <si>
    <t>19004374</t>
  </si>
  <si>
    <t>Châu Chiêu</t>
  </si>
  <si>
    <t>19002169</t>
  </si>
  <si>
    <t>19003444</t>
  </si>
  <si>
    <t>19002378</t>
  </si>
  <si>
    <t>Hà Võ</t>
  </si>
  <si>
    <t>19002427</t>
  </si>
  <si>
    <t>19001400</t>
  </si>
  <si>
    <t>Nguyễn Hùng</t>
  </si>
  <si>
    <t>19002468</t>
  </si>
  <si>
    <t>Trịnh Tài</t>
  </si>
  <si>
    <t>19003360</t>
  </si>
  <si>
    <t>Nguyễn Trí</t>
  </si>
  <si>
    <t>19002341</t>
  </si>
  <si>
    <t>Nguyễn Phạm Hoàng</t>
  </si>
  <si>
    <t>19004269</t>
  </si>
  <si>
    <t>Hứa An</t>
  </si>
  <si>
    <t>19002251</t>
  </si>
  <si>
    <t>Vũ Nhật</t>
  </si>
  <si>
    <t xml:space="preserve"> * Số lượng sinh viên đủ tiêu chuẩn đưa vào danh sách xét học bổng =  12 SV tỷ lệ  66,67%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</si>
  <si>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05 SV</t>
    </r>
  </si>
  <si>
    <t>XS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</si>
  <si>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Ba mươi lăm triệu tám trăm bảy mươi lăm ngàn đồng</t>
    </r>
    <r>
      <rPr>
        <b/>
        <sz val="12"/>
        <rFont val="Times New Roman"/>
        <family val="1"/>
      </rPr>
      <t>)</t>
    </r>
  </si>
  <si>
    <t>01 HSXS, 11 HSG, 08 HSK - 04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</si>
  <si>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</t>
    </r>
    <r>
      <rPr>
        <b/>
        <i/>
        <sz val="12"/>
        <rFont val="Times New Roman"/>
        <family val="1"/>
      </rPr>
      <t xml:space="preserve"> Một trăm lẻ măm triệu một trăm hai mươi lăm ngàn đồng</t>
    </r>
    <r>
      <rPr>
        <b/>
        <sz val="12"/>
        <rFont val="Times New Roman"/>
        <family val="1"/>
      </rPr>
      <t>)</t>
    </r>
  </si>
  <si>
    <t>33 HSG, 28 HSK - 33 Nữ</t>
  </si>
  <si>
    <t xml:space="preserve">01 HSG, 02 HSK 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</si>
  <si>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</t>
    </r>
    <r>
      <rPr>
        <b/>
        <i/>
        <sz val="12"/>
        <rFont val="Times New Roman"/>
        <family val="1"/>
      </rPr>
      <t xml:space="preserve"> Bốn triệu sáu trăm hai mươi lăm ngàn đồng</t>
    </r>
    <r>
      <rPr>
        <b/>
        <sz val="12"/>
        <rFont val="Times New Roman"/>
        <family val="1"/>
      </rPr>
      <t>)</t>
    </r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</si>
  <si>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Hai mươi sáu triệu sáu trăm hai mươi lăm ngàn đồng</t>
    </r>
    <r>
      <rPr>
        <b/>
        <sz val="12"/>
        <rFont val="Times New Roman"/>
        <family val="1"/>
      </rPr>
      <t>)</t>
    </r>
  </si>
  <si>
    <t>03 SVG, 13 SVK - 05 Nữ</t>
  </si>
  <si>
    <t>01 SVXS, 43 SVG, 54 SVK - 17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</si>
  <si>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Một trăm tám mươi lăm triệu tám</t>
    </r>
    <r>
      <rPr>
        <b/>
        <i/>
        <sz val="12"/>
        <rFont val="Times New Roman"/>
        <family val="1"/>
      </rPr>
      <t xml:space="preserve"> trăm bảy mươi lăm ngàn đồng</t>
    </r>
    <r>
      <rPr>
        <b/>
        <sz val="12"/>
        <rFont val="Times New Roman"/>
        <family val="1"/>
      </rPr>
      <t>)</t>
    </r>
  </si>
  <si>
    <t>02 SVG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</si>
  <si>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Bốn triệu bảy trăm năm mươi ngàn đồng</t>
    </r>
    <r>
      <rPr>
        <b/>
        <sz val="12"/>
        <rFont val="Times New Roman"/>
        <family val="1"/>
      </rPr>
      <t>)</t>
    </r>
  </si>
  <si>
    <t xml:space="preserve">05 SVG, 01 SVK 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</si>
  <si>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Mười ba triệu ba trăm bảy mươi lăm ngàn đồng</t>
    </r>
    <r>
      <rPr>
        <b/>
        <sz val="12"/>
        <rFont val="Times New Roman"/>
        <family val="1"/>
      </rPr>
      <t>)</t>
    </r>
  </si>
  <si>
    <t>03 HSXS, 21 HSG, 24 HSK - 25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</si>
  <si>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Tám mươi hai triệu một trăm hai mươi lăm ngàn đồng</t>
    </r>
    <r>
      <rPr>
        <b/>
        <sz val="12"/>
        <rFont val="Times New Roman"/>
        <family val="1"/>
      </rPr>
      <t>)</t>
    </r>
  </si>
  <si>
    <t>Thành phố Hồ Chí Minh, ngày 19 tháng 8  năm 2020</t>
  </si>
  <si>
    <t>Thành phố Hồ Chí Minh, ngày 12 tháng 8  năm 2020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</si>
  <si>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8.30 điểm và rèn luyện ≥ 71 điểm = 06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</si>
  <si>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7.59 điểm và rèn luyện ≥ 91 điểm = 02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</si>
  <si>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19 SV</t>
    </r>
  </si>
  <si>
    <r>
      <t xml:space="preserve">  * </t>
    </r>
    <r>
      <rPr>
        <b/>
        <sz val="12"/>
        <rFont val="Times New Roman"/>
        <family val="1"/>
      </rPr>
      <t>Đề nghị xét cấp HB cho 20 SV đạt tỷ lệ 3,01 %</t>
    </r>
  </si>
  <si>
    <t>Số tiền được cấp =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</si>
  <si>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8.01 điểm và rèn luyện ≥ 70 điểm = 20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</si>
  <si>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7.58 điểm và rèn luyện ≥ 91 điểm = 04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</si>
  <si>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22 SV</t>
    </r>
  </si>
  <si>
    <r>
      <t xml:space="preserve">  * </t>
    </r>
    <r>
      <rPr>
        <b/>
        <sz val="12"/>
        <rFont val="Times New Roman"/>
        <family val="1"/>
      </rPr>
      <t>Đề nghị xét cấp HB cho 48 SV đạt tỷ lệ 4,06 %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</si>
  <si>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8.20 điểm và rèn luyện ≥ 70 điểm = 25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</si>
  <si>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7.66 điểm và rèn luyện ≥ 90 điểm = 03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</si>
  <si>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87 SV</t>
    </r>
  </si>
  <si>
    <r>
      <t xml:space="preserve">  * </t>
    </r>
    <r>
      <rPr>
        <b/>
        <sz val="12"/>
        <rFont val="Times New Roman"/>
        <family val="1"/>
      </rPr>
      <t>Đề nghị xét cấp HB cho 61 SV đạt tỷ lệ 3,25 %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</si>
  <si>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8.45 điểm và rèn luyện ≥ 75 điểm = 02 SV</t>
    </r>
  </si>
  <si>
    <t xml:space="preserve">  * Đề nghị xét cấp HB cho 03 SV đạt tỷ lệ 8,11 %</t>
  </si>
  <si>
    <t xml:space="preserve">  * Đề nghị xét cấp HB cho 01 SV đạt tỷ lệ 0,57 %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</si>
  <si>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8.09 điểm và rèn luyện ≥ 73 điểm = 07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</si>
  <si>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7.73 điểm và rèn luyện ≥ 90 điểm = 06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</si>
  <si>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26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</si>
  <si>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90 điểm =   24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</si>
  <si>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191 SV</t>
    </r>
  </si>
  <si>
    <r>
      <t xml:space="preserve">  * </t>
    </r>
    <r>
      <rPr>
        <b/>
        <sz val="12"/>
        <rFont val="Times New Roman"/>
        <family val="1"/>
      </rPr>
      <t>Đề nghị xét cấp HB cho 98 SV đạt tỷ lệ 3,95 %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</si>
  <si>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8.22 điểm và rèn luyện ≥ 86 điểm = 02 SV</t>
    </r>
  </si>
  <si>
    <r>
      <t xml:space="preserve">  * </t>
    </r>
    <r>
      <rPr>
        <b/>
        <sz val="12"/>
        <rFont val="Times New Roman"/>
        <family val="1"/>
      </rPr>
      <t>Đề nghị xét cấp HB cho 02 SV đạt tỷ lệ 2,15 %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</si>
  <si>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8.57 điểm và rèn luyện ≥ 78 điểm = 01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</si>
  <si>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06 SV</t>
    </r>
  </si>
  <si>
    <r>
      <t xml:space="preserve">  * </t>
    </r>
    <r>
      <rPr>
        <b/>
        <sz val="12"/>
        <rFont val="Times New Roman"/>
        <family val="1"/>
      </rPr>
      <t>Đề nghị xét cấp HB cho 06 SV đạt tỷ lệ 33,33 %</t>
    </r>
  </si>
  <si>
    <t>Trong đó xét cấp =</t>
  </si>
  <si>
    <t>Thành phố Hồ Chí Minh, ngày 19 tháng 8 năm 2020</t>
  </si>
  <si>
    <t>(Kèm theo Quyết định số:             /QĐ-LTT-TTGD ngày     tháng 8 năm 2020
của Trường Cao đẳng Lý Tự Trọng Thành phố Hồ Chí Minh)</t>
  </si>
  <si>
    <t>DANH SÁCH ĐỦ TIÊU CHUẨN XÉT NHƯNG KHÔNG ĐỦ KINH PHÍ CẤP</t>
  </si>
  <si>
    <t>(Kèm theo Quyết định số:           /QĐ-LTT-TTGD ngày     tháng 8 năm 2020
của Trường Cao đẳng Lý Tự Trọng Thành phố Hồ Chí Minh)</t>
  </si>
  <si>
    <t>(Kèm theo Quyết định số:            /QĐ-LTT-TTGD ngày      tháng  8  năm 2020
của Trường Cao đẳng Lý Tự Trọng Thành phố Hồ Chí Minh)</t>
  </si>
  <si>
    <t>(Kèm theo Quyết định số:             /QĐ-LTT-TTGD ngày       tháng 8 năm 2020
của Trường Cao đẳng Lý Tự Trọng Thành phố Hồ Chí Minh)</t>
  </si>
  <si>
    <t>(Kèm theo Quyết định số:             /QĐ-LTT-TTGD ngày        tháng 8 năm 2020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</si>
</sst>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#.##0.00"/>
  </numFmts>
  <fonts count="77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6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2"/>
      <name val="Webdings"/>
      <family val="1"/>
      <charset val="2"/>
    </font>
    <font>
      <b/>
      <sz val="7"/>
      <name val="Times New Roman"/>
      <family val="1"/>
    </font>
    <font>
      <i/>
      <sz val="14"/>
      <name val="Times New Roman"/>
      <family val="1"/>
    </font>
    <font>
      <b/>
      <sz val="7"/>
      <color indexed="8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3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.5"/>
      <name val="Times New Roman"/>
      <family val="1"/>
    </font>
    <font>
      <b/>
      <sz val="12"/>
      <name val="CG Omega"/>
      <family val="2"/>
    </font>
    <font>
      <b/>
      <sz val="12"/>
      <color indexed="9"/>
      <name val="Times New Roman"/>
      <family val="1"/>
    </font>
    <font>
      <b/>
      <u val="singleAccounting"/>
      <sz val="12"/>
      <name val="Times New Roman"/>
      <family val="1"/>
    </font>
    <font>
      <sz val="11"/>
      <color indexed="9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sz val="8"/>
      <color indexed="10"/>
      <name val="Times New Roman"/>
      <family val="1"/>
    </font>
    <font>
      <b/>
      <sz val="13"/>
      <color indexed="8"/>
      <name val="Times New Roman"/>
      <family val="1"/>
    </font>
    <font>
      <sz val="10"/>
      <color theme="1"/>
      <name val="Times New Roman"/>
      <family val="1"/>
    </font>
    <font>
      <sz val="6"/>
      <color indexed="10"/>
      <name val="Times New Roman"/>
      <family val="1"/>
    </font>
    <font>
      <sz val="8"/>
      <name val="Times New Roman"/>
      <family val="1"/>
    </font>
    <font>
      <b/>
      <sz val="6"/>
      <name val="Times New Roman"/>
      <family val="1"/>
    </font>
    <font>
      <sz val="10"/>
      <color indexed="9"/>
      <name val="Times New Roman"/>
      <family val="1"/>
    </font>
    <font>
      <sz val="11"/>
      <color theme="1"/>
      <name val="Times New Roman"/>
      <family val="1"/>
    </font>
    <font>
      <sz val="6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indexed="10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b/>
      <sz val="6"/>
      <color rgb="FFFF0000"/>
      <name val="Times New Roman"/>
      <family val="1"/>
    </font>
    <font>
      <sz val="12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0" fillId="0" borderId="0"/>
    <xf numFmtId="0" fontId="4" fillId="0" borderId="0"/>
  </cellStyleXfs>
  <cellXfs count="351">
    <xf numFmtId="0" fontId="0" fillId="0" borderId="0" xfId="0"/>
    <xf numFmtId="0" fontId="4" fillId="0" borderId="0" xfId="20"/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2" xfId="0" applyFont="1" applyBorder="1"/>
    <xf numFmtId="0" fontId="11" fillId="0" borderId="0" xfId="0" applyFont="1" applyBorder="1"/>
    <xf numFmtId="0" fontId="16" fillId="0" borderId="0" xfId="0" applyFont="1" applyBorder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/>
    <xf numFmtId="0" fontId="1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3" fontId="24" fillId="0" borderId="2" xfId="0" applyNumberFormat="1" applyFont="1" applyBorder="1" applyAlignment="1">
      <alignment vertical="center"/>
    </xf>
    <xf numFmtId="3" fontId="24" fillId="0" borderId="2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0" fontId="21" fillId="0" borderId="0" xfId="0" applyFont="1"/>
    <xf numFmtId="0" fontId="33" fillId="0" borderId="3" xfId="0" applyFont="1" applyBorder="1" applyAlignment="1">
      <alignment vertical="center"/>
    </xf>
    <xf numFmtId="0" fontId="33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164" fontId="34" fillId="0" borderId="2" xfId="1" applyNumberFormat="1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4" fontId="34" fillId="0" borderId="6" xfId="1" applyNumberFormat="1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64" fontId="34" fillId="0" borderId="8" xfId="1" applyNumberFormat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9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39" fillId="0" borderId="9" xfId="0" applyFont="1" applyBorder="1" applyAlignment="1">
      <alignment vertical="center"/>
    </xf>
    <xf numFmtId="0" fontId="36" fillId="0" borderId="2" xfId="0" applyFont="1" applyBorder="1" applyAlignment="1">
      <alignment horizontal="center" vertical="center"/>
    </xf>
    <xf numFmtId="0" fontId="13" fillId="0" borderId="0" xfId="0" applyFont="1"/>
    <xf numFmtId="0" fontId="40" fillId="0" borderId="0" xfId="0" applyFont="1"/>
    <xf numFmtId="0" fontId="23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/>
    <xf numFmtId="0" fontId="16" fillId="0" borderId="2" xfId="0" applyFont="1" applyBorder="1" applyAlignment="1">
      <alignment horizontal="center"/>
    </xf>
    <xf numFmtId="0" fontId="21" fillId="0" borderId="2" xfId="0" applyFont="1" applyBorder="1"/>
    <xf numFmtId="0" fontId="37" fillId="0" borderId="0" xfId="0" applyFont="1" applyAlignment="1">
      <alignment wrapText="1"/>
    </xf>
    <xf numFmtId="0" fontId="23" fillId="0" borderId="0" xfId="0" applyFont="1" applyBorder="1" applyAlignment="1">
      <alignment vertical="center"/>
    </xf>
    <xf numFmtId="164" fontId="44" fillId="0" borderId="0" xfId="1" applyNumberFormat="1" applyFont="1" applyBorder="1" applyAlignment="1">
      <alignment horizontal="right" vertical="center"/>
    </xf>
    <xf numFmtId="0" fontId="44" fillId="0" borderId="10" xfId="0" applyFont="1" applyBorder="1" applyAlignment="1">
      <alignment vertical="center"/>
    </xf>
    <xf numFmtId="164" fontId="44" fillId="0" borderId="0" xfId="1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0" fontId="44" fillId="0" borderId="0" xfId="0" applyFont="1" applyBorder="1" applyAlignment="1">
      <alignment vertical="center"/>
    </xf>
    <xf numFmtId="164" fontId="44" fillId="0" borderId="0" xfId="1" applyNumberFormat="1" applyFont="1" applyBorder="1" applyAlignment="1">
      <alignment horizontal="center" vertical="center"/>
    </xf>
    <xf numFmtId="164" fontId="16" fillId="0" borderId="0" xfId="1" applyNumberFormat="1" applyFont="1"/>
    <xf numFmtId="164" fontId="47" fillId="0" borderId="0" xfId="1" applyNumberFormat="1" applyFont="1" applyBorder="1" applyAlignment="1">
      <alignment vertical="center"/>
    </xf>
    <xf numFmtId="164" fontId="48" fillId="0" borderId="0" xfId="1" applyNumberFormat="1" applyFont="1"/>
    <xf numFmtId="164" fontId="48" fillId="0" borderId="0" xfId="1" applyNumberFormat="1" applyFont="1" applyBorder="1"/>
    <xf numFmtId="0" fontId="21" fillId="0" borderId="0" xfId="0" applyFont="1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right" vertical="center"/>
    </xf>
    <xf numFmtId="3" fontId="23" fillId="0" borderId="2" xfId="0" applyNumberFormat="1" applyFont="1" applyBorder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13" fillId="0" borderId="11" xfId="0" applyFont="1" applyBorder="1" applyAlignment="1">
      <alignment horizontal="center" vertical="center" wrapText="1"/>
    </xf>
    <xf numFmtId="164" fontId="44" fillId="0" borderId="0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170" fontId="11" fillId="0" borderId="2" xfId="0" applyNumberFormat="1" applyFont="1" applyBorder="1" applyAlignment="1">
      <alignment horizontal="right" vertical="center"/>
    </xf>
    <xf numFmtId="0" fontId="30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49" fillId="0" borderId="0" xfId="0" applyFont="1" applyAlignment="1">
      <alignment horizontal="center"/>
    </xf>
    <xf numFmtId="0" fontId="30" fillId="3" borderId="14" xfId="0" applyFont="1" applyFill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center" vertical="center"/>
    </xf>
    <xf numFmtId="0" fontId="52" fillId="0" borderId="2" xfId="0" applyFont="1" applyBorder="1" applyAlignment="1">
      <alignment vertical="center"/>
    </xf>
    <xf numFmtId="0" fontId="30" fillId="0" borderId="2" xfId="0" applyFont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50" fillId="0" borderId="0" xfId="0" applyFont="1" applyAlignment="1"/>
    <xf numFmtId="0" fontId="44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6" fillId="0" borderId="2" xfId="0" applyFont="1" applyBorder="1" applyAlignment="1">
      <alignment horizontal="center" vertical="center"/>
    </xf>
    <xf numFmtId="0" fontId="54" fillId="0" borderId="2" xfId="0" applyFont="1" applyBorder="1" applyAlignment="1">
      <alignment vertical="center"/>
    </xf>
    <xf numFmtId="0" fontId="30" fillId="0" borderId="2" xfId="0" applyFont="1" applyFill="1" applyBorder="1" applyAlignment="1">
      <alignment horizontal="center" vertical="center"/>
    </xf>
    <xf numFmtId="0" fontId="30" fillId="3" borderId="14" xfId="0" applyFont="1" applyFill="1" applyBorder="1" applyAlignment="1">
      <alignment horizontal="left" vertical="center"/>
    </xf>
    <xf numFmtId="0" fontId="55" fillId="3" borderId="14" xfId="0" applyFont="1" applyFill="1" applyBorder="1" applyAlignment="1">
      <alignment horizontal="left" vertical="center"/>
    </xf>
    <xf numFmtId="0" fontId="54" fillId="3" borderId="14" xfId="0" applyFont="1" applyFill="1" applyBorder="1" applyAlignment="1">
      <alignment horizontal="left" vertical="center"/>
    </xf>
    <xf numFmtId="0" fontId="27" fillId="3" borderId="14" xfId="0" applyFont="1" applyFill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30" fillId="0" borderId="14" xfId="0" applyFont="1" applyBorder="1" applyAlignment="1">
      <alignment horizontal="center" vertical="center"/>
    </xf>
    <xf numFmtId="0" fontId="27" fillId="3" borderId="2" xfId="0" applyFont="1" applyFill="1" applyBorder="1" applyAlignment="1">
      <alignment horizontal="left" vertical="center"/>
    </xf>
    <xf numFmtId="0" fontId="55" fillId="0" borderId="2" xfId="0" applyFont="1" applyBorder="1" applyAlignment="1">
      <alignment horizontal="left" vertical="center"/>
    </xf>
    <xf numFmtId="0" fontId="55" fillId="3" borderId="2" xfId="0" applyFont="1" applyFill="1" applyBorder="1" applyAlignment="1">
      <alignment horizontal="left" vertical="center"/>
    </xf>
    <xf numFmtId="0" fontId="57" fillId="0" borderId="2" xfId="0" applyFont="1" applyBorder="1" applyAlignment="1">
      <alignment horizontal="left" vertical="center"/>
    </xf>
    <xf numFmtId="0" fontId="58" fillId="0" borderId="2" xfId="0" applyFont="1" applyBorder="1" applyAlignment="1">
      <alignment horizontal="center" vertical="center"/>
    </xf>
    <xf numFmtId="0" fontId="60" fillId="3" borderId="14" xfId="0" applyFont="1" applyFill="1" applyBorder="1" applyAlignment="1">
      <alignment horizontal="left" vertical="center"/>
    </xf>
    <xf numFmtId="164" fontId="44" fillId="0" borderId="0" xfId="1" applyNumberFormat="1" applyFont="1" applyBorder="1" applyAlignment="1">
      <alignment horizontal="center" vertical="center"/>
    </xf>
    <xf numFmtId="3" fontId="59" fillId="0" borderId="2" xfId="0" applyNumberFormat="1" applyFont="1" applyBorder="1" applyAlignment="1">
      <alignment horizontal="right" vertical="center"/>
    </xf>
    <xf numFmtId="0" fontId="30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vertical="center"/>
    </xf>
    <xf numFmtId="0" fontId="26" fillId="0" borderId="14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15" fillId="0" borderId="14" xfId="0" applyFont="1" applyBorder="1" applyAlignment="1">
      <alignment vertical="center"/>
    </xf>
    <xf numFmtId="0" fontId="30" fillId="3" borderId="13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left" vertical="center"/>
    </xf>
    <xf numFmtId="0" fontId="55" fillId="0" borderId="14" xfId="0" applyFont="1" applyBorder="1" applyAlignment="1">
      <alignment horizontal="left" vertical="center"/>
    </xf>
    <xf numFmtId="0" fontId="59" fillId="0" borderId="0" xfId="0" applyFont="1" applyAlignment="1">
      <alignment horizontal="center"/>
    </xf>
    <xf numFmtId="0" fontId="34" fillId="0" borderId="0" xfId="0" applyFont="1"/>
    <xf numFmtId="0" fontId="27" fillId="0" borderId="14" xfId="0" applyFont="1" applyBorder="1" applyAlignment="1">
      <alignment vertical="center"/>
    </xf>
    <xf numFmtId="0" fontId="54" fillId="3" borderId="2" xfId="0" applyFont="1" applyFill="1" applyBorder="1" applyAlignment="1">
      <alignment horizontal="left" vertical="center"/>
    </xf>
    <xf numFmtId="0" fontId="55" fillId="3" borderId="13" xfId="0" applyFont="1" applyFill="1" applyBorder="1" applyAlignment="1">
      <alignment horizontal="left" vertical="center"/>
    </xf>
    <xf numFmtId="0" fontId="21" fillId="0" borderId="0" xfId="0" applyFont="1" applyAlignment="1">
      <alignment horizontal="center"/>
    </xf>
    <xf numFmtId="3" fontId="61" fillId="3" borderId="14" xfId="0" applyNumberFormat="1" applyFont="1" applyFill="1" applyBorder="1" applyAlignment="1">
      <alignment horizontal="left" vertical="center"/>
    </xf>
    <xf numFmtId="3" fontId="61" fillId="0" borderId="2" xfId="0" applyNumberFormat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/>
    </xf>
    <xf numFmtId="164" fontId="48" fillId="0" borderId="0" xfId="1" applyNumberFormat="1" applyFont="1" applyBorder="1" applyAlignment="1">
      <alignment vertical="center"/>
    </xf>
    <xf numFmtId="2" fontId="44" fillId="0" borderId="0" xfId="0" applyNumberFormat="1" applyFont="1" applyBorder="1" applyAlignment="1">
      <alignment vertical="center"/>
    </xf>
    <xf numFmtId="0" fontId="23" fillId="0" borderId="10" xfId="0" applyFont="1" applyBorder="1" applyAlignment="1">
      <alignment vertical="center"/>
    </xf>
    <xf numFmtId="164" fontId="44" fillId="0" borderId="10" xfId="1" applyNumberFormat="1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2" fillId="0" borderId="0" xfId="0" applyFont="1"/>
    <xf numFmtId="0" fontId="62" fillId="0" borderId="0" xfId="0" applyFont="1" applyBorder="1" applyAlignment="1">
      <alignment horizontal="center"/>
    </xf>
    <xf numFmtId="3" fontId="23" fillId="4" borderId="2" xfId="0" applyNumberFormat="1" applyFont="1" applyFill="1" applyBorder="1" applyAlignment="1">
      <alignment horizontal="right" vertical="center"/>
    </xf>
    <xf numFmtId="3" fontId="23" fillId="5" borderId="2" xfId="0" applyNumberFormat="1" applyFont="1" applyFill="1" applyBorder="1" applyAlignment="1">
      <alignment horizontal="right" vertical="center"/>
    </xf>
    <xf numFmtId="3" fontId="23" fillId="6" borderId="2" xfId="0" applyNumberFormat="1" applyFont="1" applyFill="1" applyBorder="1" applyAlignment="1">
      <alignment horizontal="right" vertical="center"/>
    </xf>
    <xf numFmtId="0" fontId="23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3" fillId="4" borderId="13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56" fillId="3" borderId="2" xfId="0" applyFont="1" applyFill="1" applyBorder="1" applyAlignment="1">
      <alignment vertical="center"/>
    </xf>
    <xf numFmtId="0" fontId="30" fillId="0" borderId="13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left" vertical="center"/>
    </xf>
    <xf numFmtId="0" fontId="11" fillId="0" borderId="14" xfId="0" applyFont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31" fillId="0" borderId="0" xfId="0" applyFont="1" applyAlignment="1"/>
    <xf numFmtId="0" fontId="21" fillId="0" borderId="0" xfId="0" applyFont="1" applyAlignment="1"/>
    <xf numFmtId="0" fontId="12" fillId="0" borderId="2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164" fontId="11" fillId="3" borderId="2" xfId="1" applyNumberFormat="1" applyFont="1" applyFill="1" applyBorder="1" applyAlignment="1">
      <alignment vertical="center"/>
    </xf>
    <xf numFmtId="2" fontId="23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vertical="center"/>
    </xf>
    <xf numFmtId="0" fontId="11" fillId="3" borderId="2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164" fontId="12" fillId="2" borderId="2" xfId="1" applyNumberFormat="1" applyFont="1" applyFill="1" applyBorder="1" applyAlignment="1">
      <alignment horizontal="center" vertical="center"/>
    </xf>
    <xf numFmtId="164" fontId="12" fillId="7" borderId="2" xfId="1" applyNumberFormat="1" applyFont="1" applyFill="1" applyBorder="1" applyAlignment="1">
      <alignment vertical="center"/>
    </xf>
    <xf numFmtId="164" fontId="12" fillId="7" borderId="2" xfId="1" applyNumberFormat="1" applyFont="1" applyFill="1" applyBorder="1" applyAlignment="1">
      <alignment horizontal="center" vertical="center"/>
    </xf>
    <xf numFmtId="43" fontId="12" fillId="7" borderId="2" xfId="1" applyFont="1" applyFill="1" applyBorder="1" applyAlignment="1">
      <alignment vertical="center"/>
    </xf>
    <xf numFmtId="164" fontId="64" fillId="2" borderId="2" xfId="0" applyNumberFormat="1" applyFont="1" applyFill="1" applyBorder="1" applyAlignment="1">
      <alignment vertical="center" wrapText="1"/>
    </xf>
    <xf numFmtId="164" fontId="12" fillId="2" borderId="2" xfId="0" applyNumberFormat="1" applyFont="1" applyFill="1" applyBorder="1" applyAlignment="1">
      <alignment vertical="center"/>
    </xf>
    <xf numFmtId="164" fontId="53" fillId="0" borderId="0" xfId="1" applyNumberFormat="1" applyFont="1" applyBorder="1" applyAlignment="1">
      <alignment vertical="center"/>
    </xf>
    <xf numFmtId="0" fontId="65" fillId="4" borderId="0" xfId="0" applyFont="1" applyFill="1" applyBorder="1" applyAlignment="1">
      <alignment vertical="center"/>
    </xf>
    <xf numFmtId="164" fontId="63" fillId="0" borderId="0" xfId="1" applyNumberFormat="1" applyFont="1" applyBorder="1" applyAlignment="1">
      <alignment vertical="center"/>
    </xf>
    <xf numFmtId="164" fontId="66" fillId="4" borderId="0" xfId="1" applyNumberFormat="1" applyFont="1" applyFill="1" applyBorder="1" applyAlignment="1">
      <alignment vertical="center"/>
    </xf>
    <xf numFmtId="0" fontId="31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5" fillId="0" borderId="24" xfId="0" quotePrefix="1" applyFont="1" applyBorder="1" applyAlignment="1">
      <alignment horizontal="center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center" vertical="center" wrapText="1"/>
    </xf>
    <xf numFmtId="0" fontId="52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67" fillId="0" borderId="2" xfId="0" applyFont="1" applyBorder="1" applyAlignment="1">
      <alignment horizontal="center" vertical="center"/>
    </xf>
    <xf numFmtId="3" fontId="61" fillId="0" borderId="14" xfId="0" applyNumberFormat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4" fontId="14" fillId="8" borderId="0" xfId="1" applyNumberFormat="1" applyFont="1" applyFill="1"/>
    <xf numFmtId="0" fontId="14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23" fillId="4" borderId="2" xfId="0" quotePrefix="1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vertical="center"/>
    </xf>
    <xf numFmtId="0" fontId="23" fillId="4" borderId="9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67" fillId="0" borderId="2" xfId="0" applyFont="1" applyBorder="1" applyAlignment="1">
      <alignment horizontal="right" vertical="center"/>
    </xf>
    <xf numFmtId="2" fontId="23" fillId="0" borderId="2" xfId="0" applyNumberFormat="1" applyFont="1" applyFill="1" applyBorder="1" applyAlignment="1">
      <alignment horizontal="right" vertical="center"/>
    </xf>
    <xf numFmtId="43" fontId="12" fillId="7" borderId="2" xfId="1" applyFont="1" applyFill="1" applyBorder="1" applyAlignment="1">
      <alignment horizontal="right" vertical="center"/>
    </xf>
    <xf numFmtId="164" fontId="21" fillId="0" borderId="0" xfId="0" applyNumberFormat="1" applyFont="1"/>
    <xf numFmtId="0" fontId="1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3" fontId="12" fillId="0" borderId="2" xfId="0" applyNumberFormat="1" applyFont="1" applyBorder="1" applyAlignment="1">
      <alignment horizontal="right" vertical="center"/>
    </xf>
    <xf numFmtId="0" fontId="23" fillId="0" borderId="14" xfId="0" quotePrefix="1" applyFont="1" applyBorder="1" applyAlignment="1">
      <alignment horizontal="center" vertical="center"/>
    </xf>
    <xf numFmtId="0" fontId="23" fillId="0" borderId="27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4" fontId="11" fillId="0" borderId="14" xfId="0" applyNumberFormat="1" applyFont="1" applyBorder="1" applyAlignment="1">
      <alignment horizontal="right" vertical="center"/>
    </xf>
    <xf numFmtId="3" fontId="23" fillId="4" borderId="14" xfId="0" applyNumberFormat="1" applyFont="1" applyFill="1" applyBorder="1" applyAlignment="1">
      <alignment horizontal="right" vertical="center"/>
    </xf>
    <xf numFmtId="3" fontId="68" fillId="3" borderId="14" xfId="0" applyNumberFormat="1" applyFont="1" applyFill="1" applyBorder="1" applyAlignment="1">
      <alignment horizontal="right" vertical="center"/>
    </xf>
    <xf numFmtId="3" fontId="23" fillId="0" borderId="14" xfId="0" applyNumberFormat="1" applyFont="1" applyBorder="1" applyAlignment="1">
      <alignment horizontal="right" vertical="center"/>
    </xf>
    <xf numFmtId="2" fontId="23" fillId="0" borderId="14" xfId="0" applyNumberFormat="1" applyFont="1" applyBorder="1" applyAlignment="1">
      <alignment horizontal="center" vertical="center"/>
    </xf>
    <xf numFmtId="3" fontId="59" fillId="0" borderId="14" xfId="0" applyNumberFormat="1" applyFont="1" applyBorder="1" applyAlignment="1">
      <alignment horizontal="right" vertical="center"/>
    </xf>
    <xf numFmtId="3" fontId="69" fillId="0" borderId="2" xfId="0" applyNumberFormat="1" applyFont="1" applyBorder="1" applyAlignment="1">
      <alignment horizontal="right" vertical="center"/>
    </xf>
    <xf numFmtId="3" fontId="69" fillId="3" borderId="2" xfId="0" applyNumberFormat="1" applyFont="1" applyFill="1" applyBorder="1" applyAlignment="1">
      <alignment horizontal="right" vertical="center"/>
    </xf>
    <xf numFmtId="0" fontId="30" fillId="0" borderId="29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 wrapText="1"/>
    </xf>
    <xf numFmtId="3" fontId="11" fillId="0" borderId="14" xfId="0" applyNumberFormat="1" applyFont="1" applyBorder="1" applyAlignment="1">
      <alignment horizontal="left" vertical="center"/>
    </xf>
    <xf numFmtId="0" fontId="23" fillId="4" borderId="14" xfId="0" quotePrefix="1" applyFont="1" applyFill="1" applyBorder="1" applyAlignment="1">
      <alignment horizontal="center" vertical="center"/>
    </xf>
    <xf numFmtId="0" fontId="23" fillId="4" borderId="27" xfId="0" applyFont="1" applyFill="1" applyBorder="1" applyAlignment="1">
      <alignment vertical="center"/>
    </xf>
    <xf numFmtId="0" fontId="23" fillId="4" borderId="28" xfId="0" applyFont="1" applyFill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3" fontId="24" fillId="0" borderId="14" xfId="0" applyNumberFormat="1" applyFont="1" applyBorder="1" applyAlignment="1">
      <alignment horizontal="right" vertical="center"/>
    </xf>
    <xf numFmtId="0" fontId="39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3" fontId="68" fillId="3" borderId="2" xfId="0" applyNumberFormat="1" applyFont="1" applyFill="1" applyBorder="1" applyAlignment="1">
      <alignment horizontal="right" vertical="center"/>
    </xf>
    <xf numFmtId="3" fontId="24" fillId="0" borderId="14" xfId="0" applyNumberFormat="1" applyFont="1" applyBorder="1" applyAlignment="1">
      <alignment vertical="center"/>
    </xf>
    <xf numFmtId="0" fontId="36" fillId="0" borderId="14" xfId="0" applyFont="1" applyBorder="1" applyAlignment="1">
      <alignment horizontal="center" vertical="center"/>
    </xf>
    <xf numFmtId="0" fontId="65" fillId="0" borderId="0" xfId="0" applyFont="1" applyBorder="1" applyAlignment="1">
      <alignment horizontal="left" vertical="center"/>
    </xf>
    <xf numFmtId="0" fontId="59" fillId="0" borderId="0" xfId="0" applyFont="1" applyBorder="1"/>
    <xf numFmtId="0" fontId="59" fillId="0" borderId="0" xfId="0" applyFont="1"/>
    <xf numFmtId="0" fontId="59" fillId="0" borderId="0" xfId="0" applyFont="1" applyAlignment="1">
      <alignment vertical="center"/>
    </xf>
    <xf numFmtId="0" fontId="59" fillId="0" borderId="0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64" fontId="14" fillId="7" borderId="0" xfId="1" applyNumberFormat="1" applyFont="1" applyFill="1"/>
    <xf numFmtId="164" fontId="14" fillId="9" borderId="0" xfId="0" applyNumberFormat="1" applyFont="1" applyFill="1"/>
    <xf numFmtId="0" fontId="15" fillId="0" borderId="0" xfId="0" applyFont="1"/>
    <xf numFmtId="164" fontId="11" fillId="0" borderId="0" xfId="0" applyNumberFormat="1" applyFont="1"/>
    <xf numFmtId="164" fontId="14" fillId="9" borderId="0" xfId="1" applyNumberFormat="1" applyFont="1" applyFill="1"/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0" quotePrefix="1" applyFont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29" fillId="0" borderId="0" xfId="0" quotePrefix="1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62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70" fillId="0" borderId="0" xfId="0" applyFont="1" applyAlignment="1">
      <alignment horizontal="center"/>
    </xf>
    <xf numFmtId="0" fontId="65" fillId="0" borderId="0" xfId="0" applyFont="1" applyAlignment="1">
      <alignment horizontal="center" vertical="center"/>
    </xf>
    <xf numFmtId="164" fontId="53" fillId="0" borderId="0" xfId="1" applyNumberFormat="1" applyFont="1" applyBorder="1" applyAlignment="1">
      <alignment horizontal="center" vertical="center"/>
    </xf>
    <xf numFmtId="164" fontId="63" fillId="0" borderId="0" xfId="1" applyNumberFormat="1" applyFont="1" applyBorder="1" applyAlignment="1">
      <alignment horizontal="center" vertical="center"/>
    </xf>
    <xf numFmtId="164" fontId="66" fillId="4" borderId="0" xfId="1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66" fillId="0" borderId="0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51" fillId="0" borderId="0" xfId="0" applyFont="1" applyAlignment="1">
      <alignment horizontal="center" wrapText="1"/>
    </xf>
    <xf numFmtId="0" fontId="37" fillId="0" borderId="0" xfId="0" applyFont="1" applyAlignment="1">
      <alignment horizontal="center" wrapText="1"/>
    </xf>
    <xf numFmtId="0" fontId="11" fillId="0" borderId="0" xfId="0" applyFont="1" applyAlignment="1">
      <alignment horizontal="right"/>
    </xf>
    <xf numFmtId="0" fontId="44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31" fillId="0" borderId="0" xfId="0" applyFont="1" applyAlignment="1">
      <alignment horizontal="center" wrapText="1"/>
    </xf>
    <xf numFmtId="0" fontId="37" fillId="0" borderId="0" xfId="0" applyFont="1" applyAlignment="1">
      <alignment horizontal="left" wrapText="1"/>
    </xf>
    <xf numFmtId="0" fontId="21" fillId="0" borderId="0" xfId="0" applyFont="1" applyAlignment="1">
      <alignment horizont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34" fillId="0" borderId="23" xfId="0" applyFont="1" applyBorder="1" applyAlignment="1">
      <alignment horizontal="left" vertical="center"/>
    </xf>
    <xf numFmtId="0" fontId="34" fillId="0" borderId="9" xfId="0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71" fillId="0" borderId="14" xfId="0" applyFont="1" applyBorder="1" applyAlignment="1">
      <alignment horizontal="center" vertical="center"/>
    </xf>
    <xf numFmtId="0" fontId="71" fillId="0" borderId="2" xfId="0" quotePrefix="1" applyFont="1" applyBorder="1" applyAlignment="1">
      <alignment horizontal="center" vertical="center"/>
    </xf>
    <xf numFmtId="0" fontId="71" fillId="0" borderId="4" xfId="0" applyFont="1" applyBorder="1" applyAlignment="1">
      <alignment vertical="center"/>
    </xf>
    <xf numFmtId="0" fontId="71" fillId="0" borderId="9" xfId="0" applyFont="1" applyBorder="1" applyAlignment="1">
      <alignment vertical="center"/>
    </xf>
    <xf numFmtId="0" fontId="72" fillId="3" borderId="14" xfId="0" applyFont="1" applyFill="1" applyBorder="1" applyAlignment="1">
      <alignment horizontal="center" vertical="center"/>
    </xf>
    <xf numFmtId="0" fontId="71" fillId="0" borderId="2" xfId="0" applyFont="1" applyBorder="1" applyAlignment="1">
      <alignment horizontal="center" vertical="center"/>
    </xf>
    <xf numFmtId="4" fontId="71" fillId="0" borderId="2" xfId="0" applyNumberFormat="1" applyFont="1" applyBorder="1" applyAlignment="1">
      <alignment horizontal="right" vertical="center"/>
    </xf>
    <xf numFmtId="3" fontId="71" fillId="0" borderId="2" xfId="0" applyNumberFormat="1" applyFont="1" applyBorder="1" applyAlignment="1">
      <alignment horizontal="right" vertical="center"/>
    </xf>
    <xf numFmtId="0" fontId="73" fillId="3" borderId="14" xfId="0" applyFont="1" applyFill="1" applyBorder="1" applyAlignment="1">
      <alignment horizontal="left" vertical="center"/>
    </xf>
    <xf numFmtId="0" fontId="72" fillId="0" borderId="13" xfId="0" applyFont="1" applyBorder="1" applyAlignment="1">
      <alignment horizontal="center" vertical="center"/>
    </xf>
    <xf numFmtId="0" fontId="71" fillId="0" borderId="0" xfId="0" applyFont="1" applyAlignment="1">
      <alignment vertical="center"/>
    </xf>
    <xf numFmtId="0" fontId="72" fillId="0" borderId="14" xfId="0" applyFont="1" applyBorder="1" applyAlignment="1">
      <alignment horizontal="center" vertical="center" wrapText="1"/>
    </xf>
    <xf numFmtId="3" fontId="71" fillId="4" borderId="2" xfId="0" applyNumberFormat="1" applyFont="1" applyFill="1" applyBorder="1" applyAlignment="1">
      <alignment horizontal="right" vertical="center"/>
    </xf>
    <xf numFmtId="0" fontId="72" fillId="3" borderId="14" xfId="0" applyFont="1" applyFill="1" applyBorder="1" applyAlignment="1">
      <alignment horizontal="left" vertical="center"/>
    </xf>
    <xf numFmtId="0" fontId="72" fillId="0" borderId="13" xfId="0" applyFont="1" applyBorder="1" applyAlignment="1">
      <alignment horizontal="center" vertical="center" wrapText="1"/>
    </xf>
    <xf numFmtId="2" fontId="71" fillId="0" borderId="2" xfId="0" applyNumberFormat="1" applyFont="1" applyBorder="1" applyAlignment="1">
      <alignment horizontal="center" vertical="center"/>
    </xf>
    <xf numFmtId="0" fontId="73" fillId="3" borderId="2" xfId="0" applyFont="1" applyFill="1" applyBorder="1" applyAlignment="1">
      <alignment horizontal="left" vertical="center"/>
    </xf>
    <xf numFmtId="0" fontId="73" fillId="0" borderId="2" xfId="0" applyFont="1" applyBorder="1" applyAlignment="1">
      <alignment horizontal="left" vertical="center"/>
    </xf>
    <xf numFmtId="0" fontId="71" fillId="0" borderId="2" xfId="0" applyFont="1" applyBorder="1" applyAlignment="1">
      <alignment vertical="center"/>
    </xf>
    <xf numFmtId="0" fontId="72" fillId="0" borderId="2" xfId="0" applyFont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center"/>
    </xf>
    <xf numFmtId="0" fontId="71" fillId="0" borderId="14" xfId="0" quotePrefix="1" applyFont="1" applyBorder="1" applyAlignment="1">
      <alignment horizontal="center" vertical="center"/>
    </xf>
    <xf numFmtId="0" fontId="71" fillId="0" borderId="27" xfId="0" applyFont="1" applyBorder="1" applyAlignment="1">
      <alignment vertical="center"/>
    </xf>
    <xf numFmtId="0" fontId="71" fillId="0" borderId="28" xfId="0" applyFont="1" applyBorder="1" applyAlignment="1">
      <alignment vertical="center"/>
    </xf>
    <xf numFmtId="2" fontId="71" fillId="0" borderId="14" xfId="0" applyNumberFormat="1" applyFont="1" applyBorder="1" applyAlignment="1">
      <alignment horizontal="center" vertical="center"/>
    </xf>
    <xf numFmtId="4" fontId="71" fillId="0" borderId="14" xfId="0" applyNumberFormat="1" applyFont="1" applyBorder="1" applyAlignment="1">
      <alignment horizontal="right" vertical="center"/>
    </xf>
    <xf numFmtId="3" fontId="71" fillId="0" borderId="14" xfId="0" applyNumberFormat="1" applyFont="1" applyBorder="1" applyAlignment="1">
      <alignment horizontal="right" vertical="center"/>
    </xf>
    <xf numFmtId="0" fontId="74" fillId="0" borderId="14" xfId="0" applyFont="1" applyBorder="1" applyAlignment="1">
      <alignment horizontal="left" vertical="center"/>
    </xf>
    <xf numFmtId="0" fontId="72" fillId="0" borderId="2" xfId="0" applyFont="1" applyBorder="1" applyAlignment="1">
      <alignment horizontal="center" vertical="center"/>
    </xf>
    <xf numFmtId="3" fontId="64" fillId="3" borderId="2" xfId="0" applyNumberFormat="1" applyFont="1" applyFill="1" applyBorder="1" applyAlignment="1">
      <alignment horizontal="right" vertical="center"/>
    </xf>
    <xf numFmtId="0" fontId="75" fillId="0" borderId="14" xfId="0" applyFont="1" applyBorder="1" applyAlignment="1">
      <alignment horizontal="left" vertical="center"/>
    </xf>
    <xf numFmtId="0" fontId="72" fillId="3" borderId="2" xfId="0" applyFont="1" applyFill="1" applyBorder="1" applyAlignment="1">
      <alignment horizontal="center" vertical="center"/>
    </xf>
    <xf numFmtId="0" fontId="73" fillId="0" borderId="14" xfId="0" applyFont="1" applyBorder="1" applyAlignment="1">
      <alignment horizontal="left" vertical="center"/>
    </xf>
    <xf numFmtId="3" fontId="76" fillId="0" borderId="2" xfId="0" applyNumberFormat="1" applyFont="1" applyBorder="1" applyAlignment="1">
      <alignment vertical="center"/>
    </xf>
    <xf numFmtId="0" fontId="73" fillId="0" borderId="2" xfId="0" applyFont="1" applyBorder="1" applyAlignment="1">
      <alignment vertical="center"/>
    </xf>
    <xf numFmtId="0" fontId="72" fillId="0" borderId="14" xfId="0" applyFont="1" applyBorder="1" applyAlignment="1">
      <alignment vertical="center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153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3</xdr:row>
      <xdr:rowOff>47625</xdr:rowOff>
    </xdr:from>
    <xdr:to>
      <xdr:col>2</xdr:col>
      <xdr:colOff>1287780</xdr:colOff>
      <xdr:row>3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12763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2</xdr:row>
      <xdr:rowOff>0</xdr:rowOff>
    </xdr:from>
    <xdr:to>
      <xdr:col>9</xdr:col>
      <xdr:colOff>371475</xdr:colOff>
      <xdr:row>2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4429125" y="4000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3</xdr:row>
      <xdr:rowOff>47625</xdr:rowOff>
    </xdr:from>
    <xdr:to>
      <xdr:col>3</xdr:col>
      <xdr:colOff>1905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314450" y="67627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238125</xdr:colOff>
      <xdr:row>2</xdr:row>
      <xdr:rowOff>0</xdr:rowOff>
    </xdr:from>
    <xdr:to>
      <xdr:col>9</xdr:col>
      <xdr:colOff>276225</xdr:colOff>
      <xdr:row>2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467225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47625</xdr:rowOff>
    </xdr:from>
    <xdr:to>
      <xdr:col>2</xdr:col>
      <xdr:colOff>1363980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3525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2</xdr:row>
      <xdr:rowOff>0</xdr:rowOff>
    </xdr:from>
    <xdr:to>
      <xdr:col>9</xdr:col>
      <xdr:colOff>259080</xdr:colOff>
      <xdr:row>2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610100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3</xdr:row>
      <xdr:rowOff>47625</xdr:rowOff>
    </xdr:from>
    <xdr:to>
      <xdr:col>3</xdr:col>
      <xdr:colOff>133350</xdr:colOff>
      <xdr:row>3</xdr:row>
      <xdr:rowOff>47625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266825" y="9810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228600</xdr:rowOff>
    </xdr:from>
    <xdr:to>
      <xdr:col>9</xdr:col>
      <xdr:colOff>304800</xdr:colOff>
      <xdr:row>1</xdr:row>
      <xdr:rowOff>228600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210050" y="6667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3</xdr:row>
      <xdr:rowOff>47625</xdr:rowOff>
    </xdr:from>
    <xdr:to>
      <xdr:col>3</xdr:col>
      <xdr:colOff>133350</xdr:colOff>
      <xdr:row>3</xdr:row>
      <xdr:rowOff>47625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66825" y="6762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228600</xdr:rowOff>
    </xdr:from>
    <xdr:to>
      <xdr:col>9</xdr:col>
      <xdr:colOff>304800</xdr:colOff>
      <xdr:row>1</xdr:row>
      <xdr:rowOff>228600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248150" y="4191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2</xdr:row>
      <xdr:rowOff>0</xdr:rowOff>
    </xdr:from>
    <xdr:to>
      <xdr:col>9</xdr:col>
      <xdr:colOff>304800</xdr:colOff>
      <xdr:row>2</xdr:row>
      <xdr:rowOff>0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>
          <a:off x="44196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1</xdr:row>
      <xdr:rowOff>209550</xdr:rowOff>
    </xdr:from>
    <xdr:to>
      <xdr:col>9</xdr:col>
      <xdr:colOff>285750</xdr:colOff>
      <xdr:row>1</xdr:row>
      <xdr:rowOff>209550</xdr:rowOff>
    </xdr:to>
    <xdr:sp macro="" textlink="">
      <xdr:nvSpPr>
        <xdr:cNvPr id="3085" name="Line 13"/>
        <xdr:cNvSpPr>
          <a:spLocks noChangeShapeType="1"/>
        </xdr:cNvSpPr>
      </xdr:nvSpPr>
      <xdr:spPr bwMode="auto">
        <a:xfrm>
          <a:off x="438150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38100</xdr:rowOff>
    </xdr:from>
    <xdr:to>
      <xdr:col>3</xdr:col>
      <xdr:colOff>142875</xdr:colOff>
      <xdr:row>3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7635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209550</xdr:rowOff>
    </xdr:from>
    <xdr:to>
      <xdr:col>9</xdr:col>
      <xdr:colOff>304800</xdr:colOff>
      <xdr:row>1</xdr:row>
      <xdr:rowOff>209550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>
          <a:off x="4324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209550</xdr:rowOff>
    </xdr:from>
    <xdr:to>
      <xdr:col>9</xdr:col>
      <xdr:colOff>304800</xdr:colOff>
      <xdr:row>1</xdr:row>
      <xdr:rowOff>209550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>
          <a:off x="4324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57150</xdr:rowOff>
    </xdr:from>
    <xdr:to>
      <xdr:col>3</xdr:col>
      <xdr:colOff>198120</xdr:colOff>
      <xdr:row>3</xdr:row>
      <xdr:rowOff>57150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019175" y="742950"/>
          <a:ext cx="112204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847724</xdr:colOff>
      <xdr:row>2</xdr:row>
      <xdr:rowOff>9525</xdr:rowOff>
    </xdr:from>
    <xdr:to>
      <xdr:col>14</xdr:col>
      <xdr:colOff>371474</xdr:colOff>
      <xdr:row>2</xdr:row>
      <xdr:rowOff>9525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6877049" y="4667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28</xdr:row>
      <xdr:rowOff>57150</xdr:rowOff>
    </xdr:from>
    <xdr:to>
      <xdr:col>3</xdr:col>
      <xdr:colOff>198120</xdr:colOff>
      <xdr:row>28</xdr:row>
      <xdr:rowOff>57150</xdr:rowOff>
    </xdr:to>
    <xdr:sp macro="" textlink="">
      <xdr:nvSpPr>
        <xdr:cNvPr id="12" name="Line 13"/>
        <xdr:cNvSpPr>
          <a:spLocks noChangeShapeType="1"/>
        </xdr:cNvSpPr>
      </xdr:nvSpPr>
      <xdr:spPr bwMode="auto">
        <a:xfrm>
          <a:off x="1057275" y="742950"/>
          <a:ext cx="12553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847724</xdr:colOff>
      <xdr:row>27</xdr:row>
      <xdr:rowOff>9525</xdr:rowOff>
    </xdr:from>
    <xdr:to>
      <xdr:col>14</xdr:col>
      <xdr:colOff>371474</xdr:colOff>
      <xdr:row>27</xdr:row>
      <xdr:rowOff>9525</xdr:rowOff>
    </xdr:to>
    <xdr:sp macro="" textlink="">
      <xdr:nvSpPr>
        <xdr:cNvPr id="13" name="Line 14"/>
        <xdr:cNvSpPr>
          <a:spLocks noChangeShapeType="1"/>
        </xdr:cNvSpPr>
      </xdr:nvSpPr>
      <xdr:spPr bwMode="auto">
        <a:xfrm>
          <a:off x="6877049" y="4667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119</xdr:row>
      <xdr:rowOff>38100</xdr:rowOff>
    </xdr:from>
    <xdr:to>
      <xdr:col>1</xdr:col>
      <xdr:colOff>2085975</xdr:colOff>
      <xdr:row>119</xdr:row>
      <xdr:rowOff>38100</xdr:rowOff>
    </xdr:to>
    <xdr:sp macro="" textlink="">
      <xdr:nvSpPr>
        <xdr:cNvPr id="14337" name="Line 1"/>
        <xdr:cNvSpPr>
          <a:spLocks noChangeShapeType="1"/>
        </xdr:cNvSpPr>
      </xdr:nvSpPr>
      <xdr:spPr bwMode="auto">
        <a:xfrm>
          <a:off x="1333500" y="87630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117</xdr:row>
      <xdr:rowOff>19050</xdr:rowOff>
    </xdr:from>
    <xdr:to>
      <xdr:col>5</xdr:col>
      <xdr:colOff>180975</xdr:colOff>
      <xdr:row>117</xdr:row>
      <xdr:rowOff>19050</xdr:rowOff>
    </xdr:to>
    <xdr:sp macro="" textlink="">
      <xdr:nvSpPr>
        <xdr:cNvPr id="14338" name="Line 2"/>
        <xdr:cNvSpPr>
          <a:spLocks noChangeShapeType="1"/>
        </xdr:cNvSpPr>
      </xdr:nvSpPr>
      <xdr:spPr bwMode="auto">
        <a:xfrm>
          <a:off x="4648200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2219325</xdr:colOff>
      <xdr:row>121</xdr:row>
      <xdr:rowOff>66675</xdr:rowOff>
    </xdr:from>
    <xdr:to>
      <xdr:col>3</xdr:col>
      <xdr:colOff>209550</xdr:colOff>
      <xdr:row>121</xdr:row>
      <xdr:rowOff>66675</xdr:rowOff>
    </xdr:to>
    <xdr:sp macro="" textlink="">
      <xdr:nvSpPr>
        <xdr:cNvPr id="14339" name="Line 3"/>
        <xdr:cNvSpPr>
          <a:spLocks noChangeShapeType="1"/>
        </xdr:cNvSpPr>
      </xdr:nvSpPr>
      <xdr:spPr bwMode="auto">
        <a:xfrm>
          <a:off x="2495550" y="1743075"/>
          <a:ext cx="2428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5</xdr:row>
      <xdr:rowOff>38100</xdr:rowOff>
    </xdr:from>
    <xdr:to>
      <xdr:col>1</xdr:col>
      <xdr:colOff>2085975</xdr:colOff>
      <xdr:row>5</xdr:row>
      <xdr:rowOff>38100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333500" y="87630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876300</xdr:colOff>
      <xdr:row>3</xdr:row>
      <xdr:rowOff>19050</xdr:rowOff>
    </xdr:from>
    <xdr:to>
      <xdr:col>6</xdr:col>
      <xdr:colOff>15240</xdr:colOff>
      <xdr:row>3</xdr:row>
      <xdr:rowOff>19050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4552950" y="419100"/>
          <a:ext cx="19202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2219325</xdr:colOff>
      <xdr:row>7</xdr:row>
      <xdr:rowOff>66675</xdr:rowOff>
    </xdr:from>
    <xdr:to>
      <xdr:col>3</xdr:col>
      <xdr:colOff>209550</xdr:colOff>
      <xdr:row>7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>
          <a:off x="2495550" y="1619250"/>
          <a:ext cx="2505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view="pageBreakPreview" topLeftCell="A25" zoomScaleNormal="100" workbookViewId="0">
      <selection activeCell="A41" sqref="A41:XFD41"/>
    </sheetView>
  </sheetViews>
  <sheetFormatPr defaultRowHeight="15"/>
  <cols>
    <col min="1" max="1" width="4.625" style="2" customWidth="1"/>
    <col min="2" max="2" width="9.625" style="2" customWidth="1"/>
    <col min="3" max="3" width="15.625" style="2" customWidth="1"/>
    <col min="4" max="4" width="6.625" style="2" customWidth="1"/>
    <col min="5" max="5" width="10.625" style="2" customWidth="1"/>
    <col min="6" max="7" width="6.625" style="2" customWidth="1"/>
    <col min="8" max="8" width="7.625" style="2" customWidth="1"/>
    <col min="9" max="9" width="11.625" style="17" customWidth="1"/>
    <col min="10" max="10" width="15.625" style="2" customWidth="1"/>
    <col min="11" max="11" width="8.375" style="2" hidden="1" customWidth="1"/>
    <col min="12" max="12" width="4.625" style="17" customWidth="1"/>
    <col min="13" max="16384" width="9" style="2"/>
  </cols>
  <sheetData>
    <row r="1" spans="1:12" ht="15.95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</row>
    <row r="2" spans="1:12" ht="15.95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</row>
    <row r="3" spans="1:12" ht="15.95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</row>
    <row r="4" spans="1:12" s="26" customFormat="1" ht="15.95" customHeight="1">
      <c r="A4" s="271"/>
      <c r="B4" s="271"/>
      <c r="C4" s="272"/>
      <c r="D4" s="272"/>
      <c r="E4" s="272"/>
      <c r="L4" s="27"/>
    </row>
    <row r="5" spans="1:12" ht="45" customHeight="1">
      <c r="A5" s="274" t="s">
        <v>375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</row>
    <row r="6" spans="1:12" s="8" customFormat="1" ht="20.100000000000001" customHeight="1">
      <c r="A6" s="276" t="s">
        <v>160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0" customHeight="1">
      <c r="A7" s="269" t="s">
        <v>1730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  <c r="L7" s="15"/>
    </row>
    <row r="8" spans="1:12" s="8" customFormat="1" ht="9.9499999999999993" customHeight="1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3"/>
    </row>
    <row r="9" spans="1:12" s="8" customFormat="1" ht="30" customHeight="1">
      <c r="A9" s="3" t="s">
        <v>0</v>
      </c>
      <c r="B9" s="3" t="s">
        <v>54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3" t="s">
        <v>2</v>
      </c>
      <c r="L9" s="5" t="s">
        <v>13</v>
      </c>
    </row>
    <row r="10" spans="1:12" s="8" customFormat="1" ht="20.100000000000001" customHeight="1">
      <c r="A10" s="6">
        <v>1</v>
      </c>
      <c r="B10" s="85" t="s">
        <v>227</v>
      </c>
      <c r="C10" s="86" t="s">
        <v>228</v>
      </c>
      <c r="D10" s="87" t="s">
        <v>100</v>
      </c>
      <c r="E10" s="84" t="s">
        <v>144</v>
      </c>
      <c r="F10" s="89">
        <v>9</v>
      </c>
      <c r="G10" s="88">
        <v>100</v>
      </c>
      <c r="H10" s="71" t="str">
        <f t="shared" ref="H10:H27" si="0">IF(AND(F10&gt;=9,G10&gt;=90),"500.000",IF(AND(F10&gt;=8,G10&gt;=80),"425.000",IF(AND(F10&gt;=7,G10&gt;=70),"250.000"," ")))</f>
        <v>500.000</v>
      </c>
      <c r="I10" s="150">
        <f t="shared" ref="I10:I27" si="1">H10*5</f>
        <v>2500000</v>
      </c>
      <c r="J10" s="6"/>
      <c r="K10" s="75"/>
      <c r="L10" s="91"/>
    </row>
    <row r="11" spans="1:12" s="8" customFormat="1" ht="20.100000000000001" customHeight="1">
      <c r="A11" s="6">
        <v>2</v>
      </c>
      <c r="B11" s="85" t="s">
        <v>217</v>
      </c>
      <c r="C11" s="86" t="s">
        <v>212</v>
      </c>
      <c r="D11" s="87" t="s">
        <v>90</v>
      </c>
      <c r="E11" s="84" t="s">
        <v>131</v>
      </c>
      <c r="F11" s="88">
        <v>8.68</v>
      </c>
      <c r="G11" s="88">
        <v>80</v>
      </c>
      <c r="H11" s="71" t="str">
        <f t="shared" ref="H11:H21" si="2">IF(AND(F11&gt;=9,G11&gt;=90),"500.000",IF(AND(F11&gt;=8,G11&gt;=80),"425.000",IF(AND(F11&gt;=7,G11&gt;=70),"250.000"," ")))</f>
        <v>425.000</v>
      </c>
      <c r="I11" s="151">
        <f t="shared" ref="I11:I21" si="3">H11*5</f>
        <v>2125000</v>
      </c>
      <c r="J11" s="6"/>
      <c r="K11" s="75"/>
      <c r="L11" s="74"/>
    </row>
    <row r="12" spans="1:12" s="8" customFormat="1" ht="20.100000000000001" customHeight="1">
      <c r="A12" s="6">
        <v>3</v>
      </c>
      <c r="B12" s="209" t="s">
        <v>386</v>
      </c>
      <c r="C12" s="210" t="s">
        <v>387</v>
      </c>
      <c r="D12" s="211" t="s">
        <v>153</v>
      </c>
      <c r="E12" s="84" t="s">
        <v>381</v>
      </c>
      <c r="F12" s="88">
        <v>8.58</v>
      </c>
      <c r="G12" s="88">
        <v>80</v>
      </c>
      <c r="H12" s="71" t="str">
        <f t="shared" si="2"/>
        <v>425.000</v>
      </c>
      <c r="I12" s="151">
        <f t="shared" si="3"/>
        <v>2125000</v>
      </c>
      <c r="J12" s="6"/>
      <c r="K12" s="75"/>
      <c r="L12" s="74"/>
    </row>
    <row r="13" spans="1:12" s="8" customFormat="1" ht="20.100000000000001" customHeight="1">
      <c r="A13" s="6">
        <v>4</v>
      </c>
      <c r="B13" s="85" t="s">
        <v>220</v>
      </c>
      <c r="C13" s="86" t="s">
        <v>221</v>
      </c>
      <c r="D13" s="87" t="s">
        <v>96</v>
      </c>
      <c r="E13" s="84" t="s">
        <v>143</v>
      </c>
      <c r="F13" s="88">
        <v>8.3699999999999992</v>
      </c>
      <c r="G13" s="88">
        <v>83</v>
      </c>
      <c r="H13" s="71" t="str">
        <f t="shared" si="2"/>
        <v>425.000</v>
      </c>
      <c r="I13" s="151">
        <f t="shared" si="3"/>
        <v>2125000</v>
      </c>
      <c r="J13" s="6"/>
      <c r="K13" s="75"/>
      <c r="L13" s="157" t="s">
        <v>70</v>
      </c>
    </row>
    <row r="14" spans="1:12" s="8" customFormat="1" ht="20.100000000000001" customHeight="1">
      <c r="A14" s="6">
        <v>5</v>
      </c>
      <c r="B14" s="85" t="s">
        <v>222</v>
      </c>
      <c r="C14" s="86" t="s">
        <v>223</v>
      </c>
      <c r="D14" s="87" t="s">
        <v>128</v>
      </c>
      <c r="E14" s="84" t="s">
        <v>145</v>
      </c>
      <c r="F14" s="88">
        <v>8.6199999999999992</v>
      </c>
      <c r="G14" s="88">
        <v>81</v>
      </c>
      <c r="H14" s="71" t="str">
        <f t="shared" si="2"/>
        <v>425.000</v>
      </c>
      <c r="I14" s="151">
        <f t="shared" si="3"/>
        <v>2125000</v>
      </c>
      <c r="J14" s="6"/>
      <c r="K14" s="75"/>
      <c r="L14" s="91"/>
    </row>
    <row r="15" spans="1:12" s="8" customFormat="1" ht="20.100000000000001" customHeight="1">
      <c r="A15" s="6">
        <v>6</v>
      </c>
      <c r="B15" s="85" t="s">
        <v>397</v>
      </c>
      <c r="C15" s="86" t="s">
        <v>398</v>
      </c>
      <c r="D15" s="87" t="s">
        <v>204</v>
      </c>
      <c r="E15" s="84" t="s">
        <v>148</v>
      </c>
      <c r="F15" s="88">
        <v>8.84</v>
      </c>
      <c r="G15" s="88">
        <v>98</v>
      </c>
      <c r="H15" s="71" t="str">
        <f t="shared" si="2"/>
        <v>425.000</v>
      </c>
      <c r="I15" s="151">
        <f t="shared" si="3"/>
        <v>2125000</v>
      </c>
      <c r="J15" s="6"/>
      <c r="K15" s="75"/>
      <c r="L15" s="157"/>
    </row>
    <row r="16" spans="1:12" s="8" customFormat="1" ht="20.100000000000001" customHeight="1">
      <c r="A16" s="6">
        <v>7</v>
      </c>
      <c r="B16" s="85" t="s">
        <v>226</v>
      </c>
      <c r="C16" s="86" t="s">
        <v>163</v>
      </c>
      <c r="D16" s="87" t="s">
        <v>156</v>
      </c>
      <c r="E16" s="84" t="s">
        <v>148</v>
      </c>
      <c r="F16" s="88">
        <v>8.84</v>
      </c>
      <c r="G16" s="88">
        <v>99</v>
      </c>
      <c r="H16" s="71" t="str">
        <f t="shared" si="2"/>
        <v>425.000</v>
      </c>
      <c r="I16" s="151">
        <f t="shared" si="3"/>
        <v>2125000</v>
      </c>
      <c r="J16" s="6"/>
      <c r="K16" s="75"/>
      <c r="L16" s="157"/>
    </row>
    <row r="17" spans="1:12" s="8" customFormat="1" ht="20.100000000000001" customHeight="1">
      <c r="A17" s="6">
        <v>8</v>
      </c>
      <c r="B17" s="85" t="s">
        <v>146</v>
      </c>
      <c r="C17" s="86" t="s">
        <v>147</v>
      </c>
      <c r="D17" s="87" t="s">
        <v>92</v>
      </c>
      <c r="E17" s="84" t="s">
        <v>148</v>
      </c>
      <c r="F17" s="88">
        <v>8.2799999999999994</v>
      </c>
      <c r="G17" s="88">
        <v>90</v>
      </c>
      <c r="H17" s="71" t="str">
        <f t="shared" si="2"/>
        <v>425.000</v>
      </c>
      <c r="I17" s="151">
        <f t="shared" si="3"/>
        <v>2125000</v>
      </c>
      <c r="J17" s="6"/>
      <c r="K17" s="75"/>
      <c r="L17" s="157"/>
    </row>
    <row r="18" spans="1:12" s="8" customFormat="1" ht="20.100000000000001" customHeight="1">
      <c r="A18" s="6">
        <v>9</v>
      </c>
      <c r="B18" s="85" t="s">
        <v>402</v>
      </c>
      <c r="C18" s="86" t="s">
        <v>403</v>
      </c>
      <c r="D18" s="87" t="s">
        <v>404</v>
      </c>
      <c r="E18" s="84" t="s">
        <v>148</v>
      </c>
      <c r="F18" s="88">
        <v>8.0399999999999991</v>
      </c>
      <c r="G18" s="88">
        <v>82</v>
      </c>
      <c r="H18" s="71" t="str">
        <f t="shared" si="2"/>
        <v>425.000</v>
      </c>
      <c r="I18" s="151">
        <f t="shared" si="3"/>
        <v>2125000</v>
      </c>
      <c r="J18" s="6"/>
      <c r="K18" s="75"/>
      <c r="L18" s="157"/>
    </row>
    <row r="19" spans="1:12" s="8" customFormat="1" ht="20.100000000000001" customHeight="1">
      <c r="A19" s="6">
        <v>10</v>
      </c>
      <c r="B19" s="85" t="s">
        <v>232</v>
      </c>
      <c r="C19" s="86" t="s">
        <v>233</v>
      </c>
      <c r="D19" s="87" t="s">
        <v>234</v>
      </c>
      <c r="E19" s="84" t="s">
        <v>231</v>
      </c>
      <c r="F19" s="88">
        <v>9.08</v>
      </c>
      <c r="G19" s="88">
        <v>81</v>
      </c>
      <c r="H19" s="71" t="str">
        <f t="shared" si="2"/>
        <v>425.000</v>
      </c>
      <c r="I19" s="151">
        <f t="shared" si="3"/>
        <v>2125000</v>
      </c>
      <c r="J19" s="6"/>
      <c r="K19" s="75"/>
      <c r="L19" s="91"/>
    </row>
    <row r="20" spans="1:12" s="8" customFormat="1" ht="20.100000000000001" customHeight="1">
      <c r="A20" s="6">
        <v>11</v>
      </c>
      <c r="B20" s="85" t="s">
        <v>235</v>
      </c>
      <c r="C20" s="86" t="s">
        <v>236</v>
      </c>
      <c r="D20" s="87" t="s">
        <v>88</v>
      </c>
      <c r="E20" s="84" t="s">
        <v>149</v>
      </c>
      <c r="F20" s="88">
        <v>8.44</v>
      </c>
      <c r="G20" s="88">
        <v>80</v>
      </c>
      <c r="H20" s="71" t="str">
        <f t="shared" si="2"/>
        <v>425.000</v>
      </c>
      <c r="I20" s="151">
        <f t="shared" si="3"/>
        <v>2125000</v>
      </c>
      <c r="J20" s="6"/>
      <c r="K20" s="75"/>
      <c r="L20" s="152" t="s">
        <v>70</v>
      </c>
    </row>
    <row r="21" spans="1:12" s="8" customFormat="1" ht="20.100000000000001" customHeight="1">
      <c r="A21" s="6">
        <v>12</v>
      </c>
      <c r="B21" s="85" t="s">
        <v>151</v>
      </c>
      <c r="C21" s="86" t="s">
        <v>152</v>
      </c>
      <c r="D21" s="87" t="s">
        <v>93</v>
      </c>
      <c r="E21" s="84" t="s">
        <v>150</v>
      </c>
      <c r="F21" s="88">
        <v>8.89</v>
      </c>
      <c r="G21" s="88">
        <v>81</v>
      </c>
      <c r="H21" s="71" t="str">
        <f t="shared" si="2"/>
        <v>425.000</v>
      </c>
      <c r="I21" s="151">
        <f t="shared" si="3"/>
        <v>2125000</v>
      </c>
      <c r="J21" s="6"/>
      <c r="K21" s="75"/>
      <c r="L21" s="152"/>
    </row>
    <row r="22" spans="1:12" s="8" customFormat="1" ht="20.100000000000001" customHeight="1">
      <c r="A22" s="6">
        <v>13</v>
      </c>
      <c r="B22" s="85" t="s">
        <v>425</v>
      </c>
      <c r="C22" s="86" t="s">
        <v>426</v>
      </c>
      <c r="D22" s="87" t="s">
        <v>105</v>
      </c>
      <c r="E22" s="84" t="s">
        <v>150</v>
      </c>
      <c r="F22" s="88">
        <v>8.7100000000000009</v>
      </c>
      <c r="G22" s="88">
        <v>79</v>
      </c>
      <c r="H22" s="71" t="str">
        <f t="shared" si="0"/>
        <v>250.000</v>
      </c>
      <c r="I22" s="149">
        <f t="shared" si="1"/>
        <v>1250000</v>
      </c>
      <c r="J22" s="6"/>
      <c r="K22" s="75"/>
      <c r="L22" s="152" t="s">
        <v>70</v>
      </c>
    </row>
    <row r="23" spans="1:12" s="8" customFormat="1" ht="20.100000000000001" customHeight="1">
      <c r="A23" s="6">
        <v>14</v>
      </c>
      <c r="B23" s="85" t="s">
        <v>138</v>
      </c>
      <c r="C23" s="86" t="s">
        <v>390</v>
      </c>
      <c r="D23" s="87" t="s">
        <v>139</v>
      </c>
      <c r="E23" s="84" t="s">
        <v>140</v>
      </c>
      <c r="F23" s="88">
        <v>8.68</v>
      </c>
      <c r="G23" s="88">
        <v>73</v>
      </c>
      <c r="H23" s="71" t="str">
        <f t="shared" si="0"/>
        <v>250.000</v>
      </c>
      <c r="I23" s="149">
        <f t="shared" si="1"/>
        <v>1250000</v>
      </c>
      <c r="J23" s="6"/>
      <c r="K23" s="75"/>
      <c r="L23" s="118"/>
    </row>
    <row r="24" spans="1:12" s="8" customFormat="1" ht="20.100000000000001" customHeight="1">
      <c r="A24" s="6">
        <v>15</v>
      </c>
      <c r="B24" s="85" t="s">
        <v>406</v>
      </c>
      <c r="C24" s="86" t="s">
        <v>407</v>
      </c>
      <c r="D24" s="87" t="s">
        <v>108</v>
      </c>
      <c r="E24" s="84" t="s">
        <v>144</v>
      </c>
      <c r="F24" s="88">
        <v>8.58</v>
      </c>
      <c r="G24" s="88">
        <v>71</v>
      </c>
      <c r="H24" s="71" t="str">
        <f t="shared" si="0"/>
        <v>250.000</v>
      </c>
      <c r="I24" s="149">
        <f t="shared" si="1"/>
        <v>1250000</v>
      </c>
      <c r="J24" s="6"/>
      <c r="K24" s="75"/>
      <c r="L24" s="81"/>
    </row>
    <row r="25" spans="1:12" s="8" customFormat="1" ht="20.100000000000001" customHeight="1">
      <c r="A25" s="6">
        <v>16</v>
      </c>
      <c r="B25" s="85" t="s">
        <v>229</v>
      </c>
      <c r="C25" s="86" t="s">
        <v>230</v>
      </c>
      <c r="D25" s="87" t="s">
        <v>101</v>
      </c>
      <c r="E25" s="84" t="s">
        <v>231</v>
      </c>
      <c r="F25" s="88">
        <v>8.49</v>
      </c>
      <c r="G25" s="88">
        <v>73</v>
      </c>
      <c r="H25" s="71" t="str">
        <f t="shared" si="0"/>
        <v>250.000</v>
      </c>
      <c r="I25" s="149">
        <f t="shared" si="1"/>
        <v>1250000</v>
      </c>
      <c r="J25" s="6"/>
      <c r="K25" s="75"/>
      <c r="L25" s="119"/>
    </row>
    <row r="26" spans="1:12" s="8" customFormat="1" ht="20.100000000000001" customHeight="1">
      <c r="A26" s="6">
        <v>17</v>
      </c>
      <c r="B26" s="85" t="s">
        <v>414</v>
      </c>
      <c r="C26" s="86" t="s">
        <v>415</v>
      </c>
      <c r="D26" s="87" t="s">
        <v>87</v>
      </c>
      <c r="E26" s="84" t="s">
        <v>150</v>
      </c>
      <c r="F26" s="88">
        <v>8.31</v>
      </c>
      <c r="G26" s="88">
        <v>73</v>
      </c>
      <c r="H26" s="71" t="str">
        <f t="shared" si="0"/>
        <v>250.000</v>
      </c>
      <c r="I26" s="149">
        <f t="shared" si="1"/>
        <v>1250000</v>
      </c>
      <c r="J26" s="6"/>
      <c r="K26" s="75"/>
      <c r="L26" s="152"/>
    </row>
    <row r="27" spans="1:12" s="8" customFormat="1" ht="20.100000000000001" customHeight="1">
      <c r="A27" s="6">
        <v>18</v>
      </c>
      <c r="B27" s="85" t="s">
        <v>395</v>
      </c>
      <c r="C27" s="86" t="s">
        <v>396</v>
      </c>
      <c r="D27" s="87" t="s">
        <v>176</v>
      </c>
      <c r="E27" s="92" t="s">
        <v>145</v>
      </c>
      <c r="F27" s="89">
        <v>8.3000000000000007</v>
      </c>
      <c r="G27" s="88">
        <v>75</v>
      </c>
      <c r="H27" s="71" t="str">
        <f t="shared" si="0"/>
        <v>250.000</v>
      </c>
      <c r="I27" s="149">
        <f t="shared" si="1"/>
        <v>1250000</v>
      </c>
      <c r="J27" s="220"/>
      <c r="K27" s="75"/>
      <c r="L27" s="81"/>
    </row>
    <row r="28" spans="1:12" s="8" customFormat="1" ht="20.100000000000001" customHeight="1">
      <c r="A28" s="6">
        <v>19</v>
      </c>
      <c r="B28" s="221" t="s">
        <v>224</v>
      </c>
      <c r="C28" s="222" t="s">
        <v>225</v>
      </c>
      <c r="D28" s="223" t="s">
        <v>155</v>
      </c>
      <c r="E28" s="84" t="s">
        <v>148</v>
      </c>
      <c r="F28" s="229">
        <v>7.9</v>
      </c>
      <c r="G28" s="224">
        <v>100</v>
      </c>
      <c r="H28" s="225" t="str">
        <f>IF(AND(F28&gt;=9,G28&gt;=90),"500.000",IF(AND(F28&gt;=8,G28&gt;=80),"425.000",IF(AND(F28&gt;=7,G28&gt;=70),"250.000"," ")))</f>
        <v>250.000</v>
      </c>
      <c r="I28" s="226">
        <f>H28*5</f>
        <v>1250000</v>
      </c>
      <c r="J28" s="235"/>
      <c r="K28" s="75"/>
      <c r="L28" s="152" t="s">
        <v>70</v>
      </c>
    </row>
    <row r="29" spans="1:12" s="8" customFormat="1" ht="20.100000000000001" customHeight="1">
      <c r="A29" s="6">
        <v>20</v>
      </c>
      <c r="B29" s="85" t="s">
        <v>382</v>
      </c>
      <c r="C29" s="86" t="s">
        <v>383</v>
      </c>
      <c r="D29" s="87" t="s">
        <v>99</v>
      </c>
      <c r="E29" s="92" t="s">
        <v>381</v>
      </c>
      <c r="F29" s="88">
        <v>7.59</v>
      </c>
      <c r="G29" s="88">
        <v>91</v>
      </c>
      <c r="H29" s="71" t="str">
        <f>IF(AND(F29&gt;=9,G29&gt;=90),"500.000",IF(AND(F29&gt;=8,G29&gt;=80),"425.000",IF(AND(F29&gt;=7,G29&gt;=70),"250.000"," ")))</f>
        <v>250.000</v>
      </c>
      <c r="I29" s="149">
        <f>H29*5</f>
        <v>1250000</v>
      </c>
      <c r="J29" s="231"/>
      <c r="K29" s="75"/>
      <c r="L29" s="74"/>
    </row>
    <row r="30" spans="1:12" s="8" customFormat="1" ht="24.95" customHeight="1">
      <c r="A30" s="267" t="s">
        <v>3</v>
      </c>
      <c r="B30" s="268"/>
      <c r="C30" s="268"/>
      <c r="D30" s="239">
        <f>A29</f>
        <v>20</v>
      </c>
      <c r="E30" s="277" t="s">
        <v>1684</v>
      </c>
      <c r="F30" s="278"/>
      <c r="G30" s="278"/>
      <c r="H30" s="279"/>
      <c r="I30" s="240">
        <f>SUM(I10:I29)</f>
        <v>35875000</v>
      </c>
      <c r="J30" s="241"/>
      <c r="K30" s="45"/>
      <c r="L30" s="109">
        <f>COUNTIF(L10:L29,"Nữ")</f>
        <v>4</v>
      </c>
    </row>
    <row r="31" spans="1:12" ht="24.95" customHeight="1">
      <c r="A31" s="263" t="s">
        <v>1683</v>
      </c>
      <c r="B31" s="264"/>
      <c r="C31" s="264"/>
      <c r="D31" s="264"/>
      <c r="E31" s="264"/>
      <c r="F31" s="264"/>
      <c r="G31" s="264"/>
      <c r="H31" s="264"/>
      <c r="I31" s="264"/>
      <c r="J31" s="265"/>
      <c r="K31" s="43"/>
      <c r="L31" s="19"/>
    </row>
    <row r="32" spans="1:12" ht="15" customHeight="1">
      <c r="A32" s="11">
        <v>664</v>
      </c>
      <c r="B32" s="11"/>
      <c r="C32" s="11"/>
      <c r="D32" s="11"/>
      <c r="E32" s="11"/>
      <c r="F32" s="11"/>
      <c r="G32" s="11"/>
      <c r="H32" s="11"/>
      <c r="I32" s="18"/>
      <c r="J32" s="11"/>
      <c r="K32" s="11"/>
      <c r="L32" s="16"/>
    </row>
    <row r="33" spans="1:12" s="8" customFormat="1" ht="18" customHeight="1">
      <c r="A33" s="266" t="s">
        <v>376</v>
      </c>
      <c r="B33" s="266"/>
      <c r="C33" s="266"/>
      <c r="D33" s="266"/>
      <c r="E33" s="266" t="s">
        <v>67</v>
      </c>
      <c r="F33" s="266"/>
      <c r="G33" s="266"/>
      <c r="H33" s="266"/>
      <c r="I33" s="266" t="s">
        <v>41</v>
      </c>
      <c r="J33" s="266"/>
      <c r="L33" s="24"/>
    </row>
    <row r="34" spans="1:12" ht="18" customHeight="1">
      <c r="L34" s="16"/>
    </row>
    <row r="35" spans="1:12" s="147" customFormat="1" ht="18" customHeight="1">
      <c r="A35" s="280" t="s">
        <v>53</v>
      </c>
      <c r="B35" s="280"/>
      <c r="C35" s="280"/>
      <c r="D35" s="280"/>
      <c r="E35" s="280" t="s">
        <v>53</v>
      </c>
      <c r="F35" s="280"/>
      <c r="G35" s="280"/>
      <c r="H35" s="280"/>
      <c r="I35" s="280" t="s">
        <v>53</v>
      </c>
      <c r="J35" s="280"/>
      <c r="L35" s="148"/>
    </row>
    <row r="36" spans="1:12" ht="18" customHeight="1">
      <c r="L36" s="16"/>
    </row>
    <row r="37" spans="1:12" ht="18" customHeight="1">
      <c r="L37" s="16"/>
    </row>
    <row r="38" spans="1:12" ht="18" customHeight="1">
      <c r="A38" s="259" t="s">
        <v>209</v>
      </c>
      <c r="B38" s="259"/>
      <c r="C38" s="259"/>
      <c r="D38" s="259"/>
      <c r="E38" s="259" t="s">
        <v>68</v>
      </c>
      <c r="F38" s="259"/>
      <c r="G38" s="259"/>
      <c r="H38" s="259"/>
      <c r="I38" s="259" t="s">
        <v>62</v>
      </c>
      <c r="J38" s="259"/>
      <c r="K38" s="259"/>
      <c r="L38" s="16"/>
    </row>
    <row r="39" spans="1:12" ht="15.95" customHeight="1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16"/>
    </row>
    <row r="41" spans="1:12" ht="30" customHeight="1">
      <c r="A41" s="259" t="s">
        <v>1731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</row>
    <row r="43" spans="1:12" s="8" customFormat="1" ht="30" customHeight="1">
      <c r="A43" s="217" t="s">
        <v>0</v>
      </c>
      <c r="B43" s="217" t="s">
        <v>54</v>
      </c>
      <c r="C43" s="273" t="s">
        <v>7</v>
      </c>
      <c r="D43" s="273"/>
      <c r="E43" s="4" t="s">
        <v>8</v>
      </c>
      <c r="F43" s="28" t="s">
        <v>14</v>
      </c>
      <c r="G43" s="5" t="s">
        <v>1</v>
      </c>
      <c r="H43" s="217" t="s">
        <v>9</v>
      </c>
      <c r="I43" s="5" t="s">
        <v>11</v>
      </c>
      <c r="J43" s="5" t="s">
        <v>10</v>
      </c>
      <c r="K43" s="217" t="s">
        <v>2</v>
      </c>
      <c r="L43" s="5" t="s">
        <v>13</v>
      </c>
    </row>
    <row r="44" spans="1:12" s="8" customFormat="1" ht="15" customHeight="1">
      <c r="A44" s="6">
        <v>1</v>
      </c>
      <c r="B44" s="221" t="s">
        <v>410</v>
      </c>
      <c r="C44" s="222" t="s">
        <v>411</v>
      </c>
      <c r="D44" s="223" t="s">
        <v>103</v>
      </c>
      <c r="E44" s="84" t="s">
        <v>412</v>
      </c>
      <c r="F44" s="224">
        <v>8.18</v>
      </c>
      <c r="G44" s="224">
        <v>78</v>
      </c>
      <c r="H44" s="225" t="str">
        <f t="shared" ref="H44:H62" si="4">IF(AND(F44&gt;=9,G44&gt;=90),"500.000",IF(AND(F44&gt;=8,G44&gt;=80),"425.000",IF(AND(F44&gt;=7,G44&gt;=70),"250.000"," ")))</f>
        <v>250.000</v>
      </c>
      <c r="I44" s="226">
        <f t="shared" ref="I44:I62" si="5">H44*5</f>
        <v>1250000</v>
      </c>
      <c r="J44" s="162"/>
      <c r="K44" s="75"/>
      <c r="L44" s="152" t="s">
        <v>70</v>
      </c>
    </row>
    <row r="45" spans="1:12" s="8" customFormat="1" ht="15" customHeight="1">
      <c r="A45" s="6">
        <v>2</v>
      </c>
      <c r="B45" s="85" t="s">
        <v>135</v>
      </c>
      <c r="C45" s="86" t="s">
        <v>136</v>
      </c>
      <c r="D45" s="87" t="s">
        <v>128</v>
      </c>
      <c r="E45" s="84" t="s">
        <v>134</v>
      </c>
      <c r="F45" s="88">
        <v>8.1300000000000008</v>
      </c>
      <c r="G45" s="88">
        <v>73</v>
      </c>
      <c r="H45" s="71" t="str">
        <f t="shared" si="4"/>
        <v>250.000</v>
      </c>
      <c r="I45" s="149">
        <f t="shared" si="5"/>
        <v>1250000</v>
      </c>
      <c r="J45" s="6"/>
      <c r="K45" s="75"/>
      <c r="L45" s="159"/>
    </row>
    <row r="46" spans="1:12" s="8" customFormat="1" ht="15" customHeight="1">
      <c r="A46" s="6">
        <v>3</v>
      </c>
      <c r="B46" s="85" t="s">
        <v>413</v>
      </c>
      <c r="C46" s="86" t="s">
        <v>268</v>
      </c>
      <c r="D46" s="87" t="s">
        <v>271</v>
      </c>
      <c r="E46" s="84" t="s">
        <v>412</v>
      </c>
      <c r="F46" s="88">
        <v>8.07</v>
      </c>
      <c r="G46" s="88">
        <v>78</v>
      </c>
      <c r="H46" s="71" t="str">
        <f t="shared" si="4"/>
        <v>250.000</v>
      </c>
      <c r="I46" s="149">
        <f t="shared" si="5"/>
        <v>1250000</v>
      </c>
      <c r="J46" s="6"/>
      <c r="K46" s="75"/>
      <c r="L46" s="152" t="s">
        <v>70</v>
      </c>
    </row>
    <row r="47" spans="1:12" s="8" customFormat="1" ht="15" customHeight="1">
      <c r="A47" s="6">
        <v>4</v>
      </c>
      <c r="B47" s="85" t="s">
        <v>218</v>
      </c>
      <c r="C47" s="86" t="s">
        <v>219</v>
      </c>
      <c r="D47" s="87" t="s">
        <v>101</v>
      </c>
      <c r="E47" s="84" t="s">
        <v>143</v>
      </c>
      <c r="F47" s="88">
        <v>8.0500000000000007</v>
      </c>
      <c r="G47" s="88">
        <v>70</v>
      </c>
      <c r="H47" s="71" t="str">
        <f t="shared" si="4"/>
        <v>250.000</v>
      </c>
      <c r="I47" s="149">
        <f t="shared" si="5"/>
        <v>1250000</v>
      </c>
      <c r="J47" s="6"/>
      <c r="K47" s="75"/>
      <c r="L47" s="152" t="s">
        <v>70</v>
      </c>
    </row>
    <row r="48" spans="1:12" s="8" customFormat="1" ht="15" customHeight="1">
      <c r="A48" s="6">
        <v>5</v>
      </c>
      <c r="B48" s="85" t="s">
        <v>408</v>
      </c>
      <c r="C48" s="86" t="s">
        <v>409</v>
      </c>
      <c r="D48" s="87" t="s">
        <v>404</v>
      </c>
      <c r="E48" s="84" t="s">
        <v>231</v>
      </c>
      <c r="F48" s="88">
        <v>8.0299999999999994</v>
      </c>
      <c r="G48" s="88">
        <v>72</v>
      </c>
      <c r="H48" s="71" t="str">
        <f t="shared" si="4"/>
        <v>250.000</v>
      </c>
      <c r="I48" s="149">
        <f t="shared" si="5"/>
        <v>1250000</v>
      </c>
      <c r="J48" s="6"/>
      <c r="K48" s="75"/>
      <c r="L48" s="124"/>
    </row>
    <row r="49" spans="1:12" s="8" customFormat="1" ht="15" customHeight="1">
      <c r="A49" s="6">
        <v>6</v>
      </c>
      <c r="B49" s="85" t="s">
        <v>416</v>
      </c>
      <c r="C49" s="86" t="s">
        <v>417</v>
      </c>
      <c r="D49" s="87" t="s">
        <v>99</v>
      </c>
      <c r="E49" s="84" t="s">
        <v>150</v>
      </c>
      <c r="F49" s="88">
        <v>8.0299999999999994</v>
      </c>
      <c r="G49" s="88">
        <v>71</v>
      </c>
      <c r="H49" s="71" t="str">
        <f t="shared" si="4"/>
        <v>250.000</v>
      </c>
      <c r="I49" s="149">
        <f t="shared" si="5"/>
        <v>1250000</v>
      </c>
      <c r="J49" s="102"/>
      <c r="K49" s="75"/>
      <c r="L49" s="152"/>
    </row>
    <row r="50" spans="1:12" s="8" customFormat="1" ht="15" customHeight="1">
      <c r="A50" s="6">
        <v>7</v>
      </c>
      <c r="B50" s="85" t="s">
        <v>215</v>
      </c>
      <c r="C50" s="86" t="s">
        <v>216</v>
      </c>
      <c r="D50" s="87" t="s">
        <v>104</v>
      </c>
      <c r="E50" s="84" t="s">
        <v>129</v>
      </c>
      <c r="F50" s="89">
        <v>8</v>
      </c>
      <c r="G50" s="88">
        <v>76</v>
      </c>
      <c r="H50" s="71" t="str">
        <f t="shared" si="4"/>
        <v>250.000</v>
      </c>
      <c r="I50" s="149">
        <f t="shared" si="5"/>
        <v>1250000</v>
      </c>
      <c r="J50" s="6"/>
      <c r="K50" s="75"/>
      <c r="L50" s="118"/>
    </row>
    <row r="51" spans="1:12" s="8" customFormat="1" ht="15" customHeight="1">
      <c r="A51" s="6">
        <v>8</v>
      </c>
      <c r="B51" s="236" t="s">
        <v>384</v>
      </c>
      <c r="C51" s="237" t="s">
        <v>385</v>
      </c>
      <c r="D51" s="238" t="s">
        <v>99</v>
      </c>
      <c r="E51" s="84" t="s">
        <v>381</v>
      </c>
      <c r="F51" s="224">
        <v>7.95</v>
      </c>
      <c r="G51" s="224">
        <v>77</v>
      </c>
      <c r="H51" s="225" t="str">
        <f t="shared" si="4"/>
        <v>250.000</v>
      </c>
      <c r="I51" s="226">
        <f t="shared" si="5"/>
        <v>1250000</v>
      </c>
      <c r="J51" s="162"/>
      <c r="K51" s="75"/>
      <c r="L51" s="118"/>
    </row>
    <row r="52" spans="1:12" s="8" customFormat="1" ht="15" customHeight="1">
      <c r="A52" s="6">
        <v>9</v>
      </c>
      <c r="B52" s="85" t="s">
        <v>377</v>
      </c>
      <c r="C52" s="86" t="s">
        <v>378</v>
      </c>
      <c r="D52" s="87" t="s">
        <v>154</v>
      </c>
      <c r="E52" s="84" t="s">
        <v>131</v>
      </c>
      <c r="F52" s="88">
        <v>7.91</v>
      </c>
      <c r="G52" s="88">
        <v>70</v>
      </c>
      <c r="H52" s="71" t="str">
        <f t="shared" si="4"/>
        <v>250.000</v>
      </c>
      <c r="I52" s="149">
        <f t="shared" si="5"/>
        <v>1250000</v>
      </c>
      <c r="J52" s="6"/>
      <c r="K52" s="75"/>
      <c r="L52" s="109"/>
    </row>
    <row r="53" spans="1:12" s="8" customFormat="1" ht="15" customHeight="1">
      <c r="A53" s="6">
        <v>10</v>
      </c>
      <c r="B53" s="221" t="s">
        <v>418</v>
      </c>
      <c r="C53" s="222" t="s">
        <v>419</v>
      </c>
      <c r="D53" s="223" t="s">
        <v>82</v>
      </c>
      <c r="E53" s="84" t="s">
        <v>150</v>
      </c>
      <c r="F53" s="229">
        <v>7.9</v>
      </c>
      <c r="G53" s="224">
        <v>72</v>
      </c>
      <c r="H53" s="225" t="str">
        <f t="shared" si="4"/>
        <v>250.000</v>
      </c>
      <c r="I53" s="226">
        <f t="shared" si="5"/>
        <v>1250000</v>
      </c>
      <c r="J53" s="162"/>
      <c r="K53" s="121"/>
      <c r="L53" s="152"/>
    </row>
    <row r="54" spans="1:12" s="8" customFormat="1" ht="15" customHeight="1">
      <c r="A54" s="6">
        <v>11</v>
      </c>
      <c r="B54" s="85" t="s">
        <v>388</v>
      </c>
      <c r="C54" s="86" t="s">
        <v>389</v>
      </c>
      <c r="D54" s="87" t="s">
        <v>139</v>
      </c>
      <c r="E54" s="84" t="s">
        <v>134</v>
      </c>
      <c r="F54" s="88">
        <v>7.88</v>
      </c>
      <c r="G54" s="88">
        <v>73</v>
      </c>
      <c r="H54" s="71" t="str">
        <f t="shared" si="4"/>
        <v>250.000</v>
      </c>
      <c r="I54" s="149">
        <f t="shared" si="5"/>
        <v>1250000</v>
      </c>
      <c r="J54" s="6"/>
      <c r="K54" s="75"/>
      <c r="L54" s="119"/>
    </row>
    <row r="55" spans="1:12" s="8" customFormat="1" ht="15" customHeight="1">
      <c r="A55" s="6">
        <v>12</v>
      </c>
      <c r="B55" s="85" t="s">
        <v>405</v>
      </c>
      <c r="C55" s="86" t="s">
        <v>175</v>
      </c>
      <c r="D55" s="87" t="s">
        <v>158</v>
      </c>
      <c r="E55" s="84" t="s">
        <v>148</v>
      </c>
      <c r="F55" s="88">
        <v>7.74</v>
      </c>
      <c r="G55" s="88">
        <v>74</v>
      </c>
      <c r="H55" s="71" t="str">
        <f t="shared" si="4"/>
        <v>250.000</v>
      </c>
      <c r="I55" s="149">
        <f t="shared" si="5"/>
        <v>1250000</v>
      </c>
      <c r="J55" s="6"/>
      <c r="K55" s="75"/>
      <c r="L55" s="152"/>
    </row>
    <row r="56" spans="1:12" s="8" customFormat="1" ht="15" customHeight="1">
      <c r="A56" s="6">
        <v>13</v>
      </c>
      <c r="B56" s="85" t="s">
        <v>420</v>
      </c>
      <c r="C56" s="86" t="s">
        <v>421</v>
      </c>
      <c r="D56" s="87" t="s">
        <v>422</v>
      </c>
      <c r="E56" s="84" t="s">
        <v>150</v>
      </c>
      <c r="F56" s="88">
        <v>7.71</v>
      </c>
      <c r="G56" s="88">
        <v>73</v>
      </c>
      <c r="H56" s="71" t="str">
        <f t="shared" si="4"/>
        <v>250.000</v>
      </c>
      <c r="I56" s="149">
        <f t="shared" si="5"/>
        <v>1250000</v>
      </c>
      <c r="J56" s="6"/>
      <c r="K56" s="75"/>
      <c r="L56" s="152"/>
    </row>
    <row r="57" spans="1:12" s="8" customFormat="1" ht="15" customHeight="1">
      <c r="A57" s="6">
        <v>14</v>
      </c>
      <c r="B57" s="85" t="s">
        <v>391</v>
      </c>
      <c r="C57" s="86" t="s">
        <v>157</v>
      </c>
      <c r="D57" s="87" t="s">
        <v>392</v>
      </c>
      <c r="E57" s="84" t="s">
        <v>143</v>
      </c>
      <c r="F57" s="88">
        <v>7.56</v>
      </c>
      <c r="G57" s="88">
        <v>70</v>
      </c>
      <c r="H57" s="71" t="str">
        <f t="shared" si="4"/>
        <v>250.000</v>
      </c>
      <c r="I57" s="149">
        <f t="shared" si="5"/>
        <v>1250000</v>
      </c>
      <c r="J57" s="6"/>
      <c r="K57" s="75"/>
      <c r="L57" s="152" t="s">
        <v>70</v>
      </c>
    </row>
    <row r="58" spans="1:12" s="8" customFormat="1" ht="15" customHeight="1">
      <c r="A58" s="6">
        <v>15</v>
      </c>
      <c r="B58" s="85" t="s">
        <v>141</v>
      </c>
      <c r="C58" s="86" t="s">
        <v>142</v>
      </c>
      <c r="D58" s="87" t="s">
        <v>100</v>
      </c>
      <c r="E58" s="84" t="s">
        <v>143</v>
      </c>
      <c r="F58" s="88">
        <v>7.52</v>
      </c>
      <c r="G58" s="88">
        <v>74</v>
      </c>
      <c r="H58" s="71" t="str">
        <f t="shared" si="4"/>
        <v>250.000</v>
      </c>
      <c r="I58" s="149">
        <f t="shared" si="5"/>
        <v>1250000</v>
      </c>
      <c r="J58" s="6"/>
      <c r="K58" s="75"/>
      <c r="L58" s="152"/>
    </row>
    <row r="59" spans="1:12" s="8" customFormat="1" ht="15" customHeight="1">
      <c r="A59" s="6">
        <v>16</v>
      </c>
      <c r="B59" s="85" t="s">
        <v>423</v>
      </c>
      <c r="C59" s="86" t="s">
        <v>424</v>
      </c>
      <c r="D59" s="87" t="s">
        <v>190</v>
      </c>
      <c r="E59" s="84" t="s">
        <v>150</v>
      </c>
      <c r="F59" s="88">
        <v>7.42</v>
      </c>
      <c r="G59" s="88">
        <v>81</v>
      </c>
      <c r="H59" s="71" t="str">
        <f t="shared" si="4"/>
        <v>250.000</v>
      </c>
      <c r="I59" s="149">
        <f t="shared" si="5"/>
        <v>1250000</v>
      </c>
      <c r="J59" s="220"/>
      <c r="K59" s="75"/>
      <c r="L59" s="152" t="s">
        <v>70</v>
      </c>
    </row>
    <row r="60" spans="1:12" s="8" customFormat="1" ht="15" customHeight="1">
      <c r="A60" s="6">
        <v>17</v>
      </c>
      <c r="B60" s="85" t="s">
        <v>393</v>
      </c>
      <c r="C60" s="86" t="s">
        <v>394</v>
      </c>
      <c r="D60" s="87" t="s">
        <v>106</v>
      </c>
      <c r="E60" s="84" t="s">
        <v>143</v>
      </c>
      <c r="F60" s="88">
        <v>7.41</v>
      </c>
      <c r="G60" s="88">
        <v>77</v>
      </c>
      <c r="H60" s="71" t="str">
        <f t="shared" si="4"/>
        <v>250.000</v>
      </c>
      <c r="I60" s="149">
        <f t="shared" si="5"/>
        <v>1250000</v>
      </c>
      <c r="J60" s="102"/>
      <c r="K60" s="75"/>
      <c r="L60" s="152" t="s">
        <v>70</v>
      </c>
    </row>
    <row r="61" spans="1:12" s="8" customFormat="1" ht="15" customHeight="1">
      <c r="A61" s="6">
        <v>18</v>
      </c>
      <c r="B61" s="85" t="s">
        <v>399</v>
      </c>
      <c r="C61" s="86" t="s">
        <v>400</v>
      </c>
      <c r="D61" s="87" t="s">
        <v>401</v>
      </c>
      <c r="E61" s="84" t="s">
        <v>148</v>
      </c>
      <c r="F61" s="88">
        <v>7.31</v>
      </c>
      <c r="G61" s="88">
        <v>88</v>
      </c>
      <c r="H61" s="71" t="str">
        <f t="shared" si="4"/>
        <v>250.000</v>
      </c>
      <c r="I61" s="149">
        <f t="shared" si="5"/>
        <v>1250000</v>
      </c>
      <c r="J61" s="6"/>
      <c r="K61" s="75"/>
      <c r="L61" s="152"/>
    </row>
    <row r="62" spans="1:12" s="8" customFormat="1" ht="15" customHeight="1">
      <c r="A62" s="6">
        <v>19</v>
      </c>
      <c r="B62" s="85" t="s">
        <v>379</v>
      </c>
      <c r="C62" s="86" t="s">
        <v>380</v>
      </c>
      <c r="D62" s="87" t="s">
        <v>127</v>
      </c>
      <c r="E62" s="84" t="s">
        <v>381</v>
      </c>
      <c r="F62" s="88">
        <v>7.24</v>
      </c>
      <c r="G62" s="88">
        <v>79</v>
      </c>
      <c r="H62" s="71" t="str">
        <f t="shared" si="4"/>
        <v>250.000</v>
      </c>
      <c r="I62" s="149">
        <f t="shared" si="5"/>
        <v>1250000</v>
      </c>
      <c r="J62" s="6"/>
      <c r="K62" s="75"/>
      <c r="L62" s="118"/>
    </row>
  </sheetData>
  <sortState ref="A11:O21">
    <sortCondition ref="A11"/>
  </sortState>
  <mergeCells count="25">
    <mergeCell ref="C43:D43"/>
    <mergeCell ref="A38:D38"/>
    <mergeCell ref="E38:H38"/>
    <mergeCell ref="I38:K38"/>
    <mergeCell ref="I33:J33"/>
    <mergeCell ref="A35:D35"/>
    <mergeCell ref="E35:H35"/>
    <mergeCell ref="I35:J35"/>
    <mergeCell ref="A41:L41"/>
    <mergeCell ref="A31:J31"/>
    <mergeCell ref="A33:D33"/>
    <mergeCell ref="A30:C30"/>
    <mergeCell ref="A3:E3"/>
    <mergeCell ref="A7:K7"/>
    <mergeCell ref="A4:E4"/>
    <mergeCell ref="C9:D9"/>
    <mergeCell ref="A5:K5"/>
    <mergeCell ref="A6:K6"/>
    <mergeCell ref="E33:H33"/>
    <mergeCell ref="E30:H30"/>
    <mergeCell ref="A1:E1"/>
    <mergeCell ref="F1:K1"/>
    <mergeCell ref="F2:K2"/>
    <mergeCell ref="A2:E2"/>
    <mergeCell ref="F3:K3"/>
  </mergeCells>
  <phoneticPr fontId="0" type="noConversion"/>
  <conditionalFormatting sqref="G10:G29">
    <cfRule type="cellIs" dxfId="152" priority="7" stopIfTrue="1" operator="lessThan">
      <formula>30</formula>
    </cfRule>
    <cfRule type="cellIs" dxfId="151" priority="8" stopIfTrue="1" operator="lessThan">
      <formula>50</formula>
    </cfRule>
    <cfRule type="cellIs" dxfId="150" priority="9" stopIfTrue="1" operator="notBetween">
      <formula>70</formula>
      <formula>"&lt;70"</formula>
    </cfRule>
  </conditionalFormatting>
  <conditionalFormatting sqref="F10:F29">
    <cfRule type="cellIs" dxfId="149" priority="10" stopIfTrue="1" operator="lessThan">
      <formula>3</formula>
    </cfRule>
    <cfRule type="cellIs" dxfId="148" priority="11" stopIfTrue="1" operator="lessThan">
      <formula>5</formula>
    </cfRule>
    <cfRule type="cellIs" dxfId="147" priority="12" stopIfTrue="1" operator="notBetween">
      <formula>7</formula>
      <formula>"&lt;7"</formula>
    </cfRule>
  </conditionalFormatting>
  <conditionalFormatting sqref="G44:G62">
    <cfRule type="cellIs" dxfId="146" priority="1" stopIfTrue="1" operator="lessThan">
      <formula>30</formula>
    </cfRule>
    <cfRule type="cellIs" dxfId="145" priority="2" stopIfTrue="1" operator="lessThan">
      <formula>50</formula>
    </cfRule>
    <cfRule type="cellIs" dxfId="144" priority="3" stopIfTrue="1" operator="notBetween">
      <formula>70</formula>
      <formula>"&lt;70"</formula>
    </cfRule>
  </conditionalFormatting>
  <conditionalFormatting sqref="F44:F62">
    <cfRule type="cellIs" dxfId="143" priority="4" stopIfTrue="1" operator="lessThan">
      <formula>3</formula>
    </cfRule>
    <cfRule type="cellIs" dxfId="142" priority="5" stopIfTrue="1" operator="lessThan">
      <formula>5</formula>
    </cfRule>
    <cfRule type="cellIs" dxfId="141" priority="6" stopIfTrue="1" operator="notBetween">
      <formula>7</formula>
      <formula>"&lt;7"</formula>
    </cfRule>
  </conditionalFormatting>
  <pageMargins left="0.59055118110236204" right="0.23622047244094499" top="0.59055118110236204" bottom="0.59055118110236204" header="0" footer="0.23622047244094499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topLeftCell="A77" zoomScaleNormal="100" workbookViewId="0">
      <selection activeCell="A80" sqref="A80:XFD80"/>
    </sheetView>
  </sheetViews>
  <sheetFormatPr defaultRowHeight="15"/>
  <cols>
    <col min="1" max="1" width="4.625" style="2" customWidth="1"/>
    <col min="2" max="2" width="9.625" style="2" customWidth="1"/>
    <col min="3" max="3" width="17.37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17" customWidth="1"/>
    <col min="10" max="10" width="13.625" style="2" customWidth="1"/>
    <col min="11" max="11" width="8.375" style="2" hidden="1" customWidth="1"/>
    <col min="12" max="12" width="4.625" style="17" customWidth="1"/>
    <col min="13" max="16384" width="9" style="2"/>
  </cols>
  <sheetData>
    <row r="1" spans="1:12" ht="17.100000000000001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</row>
    <row r="2" spans="1:12" ht="17.100000000000001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</row>
    <row r="3" spans="1:12" ht="17.100000000000001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</row>
    <row r="4" spans="1:12" s="26" customFormat="1" ht="17.100000000000001" customHeight="1">
      <c r="A4" s="271"/>
      <c r="B4" s="271"/>
      <c r="C4" s="272"/>
      <c r="D4" s="272"/>
      <c r="E4" s="272"/>
      <c r="L4" s="27"/>
    </row>
    <row r="5" spans="1:12" ht="45" customHeight="1">
      <c r="A5" s="274" t="s">
        <v>375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</row>
    <row r="6" spans="1:12" s="8" customFormat="1" ht="24.95" customHeight="1">
      <c r="A6" s="276" t="s">
        <v>237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0" customHeight="1">
      <c r="A7" s="269" t="s">
        <v>1732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  <c r="L7" s="15"/>
    </row>
    <row r="8" spans="1:12" s="8" customFormat="1" ht="15" customHeight="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23"/>
    </row>
    <row r="9" spans="1:12" s="8" customFormat="1" ht="30" customHeight="1">
      <c r="A9" s="99" t="s">
        <v>0</v>
      </c>
      <c r="B9" s="99" t="s">
        <v>54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99" t="s">
        <v>9</v>
      </c>
      <c r="I9" s="5" t="s">
        <v>11</v>
      </c>
      <c r="J9" s="5" t="s">
        <v>10</v>
      </c>
      <c r="K9" s="99" t="s">
        <v>2</v>
      </c>
      <c r="L9" s="5" t="s">
        <v>13</v>
      </c>
    </row>
    <row r="10" spans="1:12" s="8" customFormat="1" ht="20.100000000000001" customHeight="1">
      <c r="A10" s="6">
        <v>1</v>
      </c>
      <c r="B10" s="85" t="s">
        <v>442</v>
      </c>
      <c r="C10" s="86" t="s">
        <v>443</v>
      </c>
      <c r="D10" s="87" t="s">
        <v>239</v>
      </c>
      <c r="E10" s="84" t="s">
        <v>441</v>
      </c>
      <c r="F10" s="88">
        <v>9.42</v>
      </c>
      <c r="G10" s="88">
        <v>100</v>
      </c>
      <c r="H10" s="71" t="str">
        <f t="shared" ref="H10:H41" si="0">IF(AND(F10&gt;=9,G10&gt;=90),"500.000",IF(AND(F10&gt;=8,G10&gt;=80),"425.000",IF(AND(F10&gt;=7,G10&gt;=70),"250.000"," ")))</f>
        <v>500.000</v>
      </c>
      <c r="I10" s="150">
        <f t="shared" ref="I10:I41" si="1">H10*5</f>
        <v>2500000</v>
      </c>
      <c r="J10" s="112"/>
      <c r="K10" s="81" t="s">
        <v>70</v>
      </c>
      <c r="L10" s="74"/>
    </row>
    <row r="11" spans="1:12" s="8" customFormat="1" ht="20.100000000000001" customHeight="1">
      <c r="A11" s="6">
        <v>2</v>
      </c>
      <c r="B11" s="85" t="s">
        <v>463</v>
      </c>
      <c r="C11" s="86" t="s">
        <v>435</v>
      </c>
      <c r="D11" s="87" t="s">
        <v>464</v>
      </c>
      <c r="E11" s="84" t="s">
        <v>462</v>
      </c>
      <c r="F11" s="88">
        <v>9.0500000000000007</v>
      </c>
      <c r="G11" s="88">
        <v>100</v>
      </c>
      <c r="H11" s="71" t="str">
        <f t="shared" si="0"/>
        <v>500.000</v>
      </c>
      <c r="I11" s="150">
        <f t="shared" si="1"/>
        <v>2500000</v>
      </c>
      <c r="J11" s="105"/>
      <c r="K11" s="118"/>
      <c r="L11" s="70"/>
    </row>
    <row r="12" spans="1:12" s="8" customFormat="1" ht="20.100000000000001" customHeight="1">
      <c r="A12" s="6">
        <v>3</v>
      </c>
      <c r="B12" s="85" t="s">
        <v>533</v>
      </c>
      <c r="C12" s="86" t="s">
        <v>534</v>
      </c>
      <c r="D12" s="87" t="s">
        <v>105</v>
      </c>
      <c r="E12" s="84" t="s">
        <v>518</v>
      </c>
      <c r="F12" s="88">
        <v>9.2200000000000006</v>
      </c>
      <c r="G12" s="88">
        <v>95</v>
      </c>
      <c r="H12" s="71" t="str">
        <f t="shared" si="0"/>
        <v>500.000</v>
      </c>
      <c r="I12" s="150">
        <f t="shared" si="1"/>
        <v>2500000</v>
      </c>
      <c r="J12" s="105"/>
      <c r="K12" s="81" t="s">
        <v>70</v>
      </c>
      <c r="L12" s="157" t="s">
        <v>70</v>
      </c>
    </row>
    <row r="13" spans="1:12" s="8" customFormat="1" ht="20.100000000000001" customHeight="1">
      <c r="A13" s="6">
        <v>4</v>
      </c>
      <c r="B13" s="85" t="s">
        <v>432</v>
      </c>
      <c r="C13" s="86" t="s">
        <v>433</v>
      </c>
      <c r="D13" s="87" t="s">
        <v>172</v>
      </c>
      <c r="E13" s="84" t="s">
        <v>431</v>
      </c>
      <c r="F13" s="88">
        <v>8.33</v>
      </c>
      <c r="G13" s="88">
        <v>89</v>
      </c>
      <c r="H13" s="71" t="str">
        <f t="shared" ref="H13:H33" si="2">IF(AND(F13&gt;=9,G13&gt;=90),"500.000",IF(AND(F13&gt;=8,G13&gt;=80),"425.000",IF(AND(F13&gt;=7,G13&gt;=70),"250.000"," ")))</f>
        <v>425.000</v>
      </c>
      <c r="I13" s="151">
        <f t="shared" ref="I13:I33" si="3">H13*5</f>
        <v>2125000</v>
      </c>
      <c r="J13" s="112"/>
      <c r="K13" s="118"/>
      <c r="L13" s="74"/>
    </row>
    <row r="14" spans="1:12" s="8" customFormat="1" ht="20.100000000000001" customHeight="1">
      <c r="A14" s="6">
        <v>5</v>
      </c>
      <c r="B14" s="85" t="s">
        <v>444</v>
      </c>
      <c r="C14" s="86" t="s">
        <v>445</v>
      </c>
      <c r="D14" s="87" t="s">
        <v>98</v>
      </c>
      <c r="E14" s="84" t="s">
        <v>441</v>
      </c>
      <c r="F14" s="88">
        <v>8.0299999999999994</v>
      </c>
      <c r="G14" s="88">
        <v>100</v>
      </c>
      <c r="H14" s="71" t="str">
        <f t="shared" si="2"/>
        <v>425.000</v>
      </c>
      <c r="I14" s="151">
        <f t="shared" si="3"/>
        <v>2125000</v>
      </c>
      <c r="J14" s="112"/>
      <c r="K14" s="81" t="s">
        <v>70</v>
      </c>
      <c r="L14" s="74"/>
    </row>
    <row r="15" spans="1:12" s="8" customFormat="1" ht="20.100000000000001" customHeight="1">
      <c r="A15" s="6">
        <v>6</v>
      </c>
      <c r="B15" s="85" t="s">
        <v>446</v>
      </c>
      <c r="C15" s="86" t="s">
        <v>257</v>
      </c>
      <c r="D15" s="87" t="s">
        <v>422</v>
      </c>
      <c r="E15" s="84" t="s">
        <v>441</v>
      </c>
      <c r="F15" s="88">
        <v>8.68</v>
      </c>
      <c r="G15" s="88">
        <v>100</v>
      </c>
      <c r="H15" s="71" t="str">
        <f t="shared" si="2"/>
        <v>425.000</v>
      </c>
      <c r="I15" s="151">
        <f t="shared" si="3"/>
        <v>2125000</v>
      </c>
      <c r="J15" s="105"/>
      <c r="K15" s="81" t="s">
        <v>70</v>
      </c>
      <c r="L15" s="74"/>
    </row>
    <row r="16" spans="1:12" s="8" customFormat="1" ht="20.100000000000001" customHeight="1">
      <c r="A16" s="6">
        <v>7</v>
      </c>
      <c r="B16" s="85" t="s">
        <v>469</v>
      </c>
      <c r="C16" s="86" t="s">
        <v>470</v>
      </c>
      <c r="D16" s="87" t="s">
        <v>111</v>
      </c>
      <c r="E16" s="84" t="s">
        <v>468</v>
      </c>
      <c r="F16" s="88">
        <v>8.43</v>
      </c>
      <c r="G16" s="88">
        <v>93</v>
      </c>
      <c r="H16" s="71" t="str">
        <f t="shared" si="2"/>
        <v>425.000</v>
      </c>
      <c r="I16" s="151">
        <f t="shared" si="3"/>
        <v>2125000</v>
      </c>
      <c r="J16" s="104"/>
      <c r="K16" s="81"/>
      <c r="L16" s="74"/>
    </row>
    <row r="17" spans="1:12" s="8" customFormat="1" ht="20.100000000000001" customHeight="1">
      <c r="A17" s="6">
        <v>8</v>
      </c>
      <c r="B17" s="85" t="s">
        <v>471</v>
      </c>
      <c r="C17" s="86" t="s">
        <v>472</v>
      </c>
      <c r="D17" s="87" t="s">
        <v>111</v>
      </c>
      <c r="E17" s="84" t="s">
        <v>468</v>
      </c>
      <c r="F17" s="88">
        <v>8.5399999999999991</v>
      </c>
      <c r="G17" s="88">
        <v>80</v>
      </c>
      <c r="H17" s="71" t="str">
        <f t="shared" si="2"/>
        <v>425.000</v>
      </c>
      <c r="I17" s="151">
        <f t="shared" si="3"/>
        <v>2125000</v>
      </c>
      <c r="J17" s="105"/>
      <c r="K17" s="91" t="s">
        <v>70</v>
      </c>
      <c r="L17" s="74"/>
    </row>
    <row r="18" spans="1:12" s="8" customFormat="1" ht="20.100000000000001" customHeight="1">
      <c r="A18" s="6">
        <v>9</v>
      </c>
      <c r="B18" s="85" t="s">
        <v>479</v>
      </c>
      <c r="C18" s="86" t="s">
        <v>480</v>
      </c>
      <c r="D18" s="87" t="s">
        <v>243</v>
      </c>
      <c r="E18" s="84" t="s">
        <v>481</v>
      </c>
      <c r="F18" s="89">
        <v>8.43</v>
      </c>
      <c r="G18" s="88">
        <v>82</v>
      </c>
      <c r="H18" s="71" t="str">
        <f t="shared" si="2"/>
        <v>425.000</v>
      </c>
      <c r="I18" s="151">
        <f t="shared" si="3"/>
        <v>2125000</v>
      </c>
      <c r="J18" s="104"/>
      <c r="K18" s="91"/>
      <c r="L18" s="91"/>
    </row>
    <row r="19" spans="1:12" s="8" customFormat="1" ht="20.100000000000001" customHeight="1">
      <c r="A19" s="6">
        <v>10</v>
      </c>
      <c r="B19" s="85" t="s">
        <v>495</v>
      </c>
      <c r="C19" s="86" t="s">
        <v>496</v>
      </c>
      <c r="D19" s="87" t="s">
        <v>115</v>
      </c>
      <c r="E19" s="84" t="s">
        <v>494</v>
      </c>
      <c r="F19" s="88">
        <v>8.18</v>
      </c>
      <c r="G19" s="88">
        <v>100</v>
      </c>
      <c r="H19" s="71" t="str">
        <f t="shared" si="2"/>
        <v>425.000</v>
      </c>
      <c r="I19" s="151">
        <f t="shared" si="3"/>
        <v>2125000</v>
      </c>
      <c r="J19" s="106"/>
      <c r="K19" s="91"/>
      <c r="L19" s="157" t="s">
        <v>70</v>
      </c>
    </row>
    <row r="20" spans="1:12" s="8" customFormat="1" ht="20.100000000000001" customHeight="1">
      <c r="A20" s="6">
        <v>11</v>
      </c>
      <c r="B20" s="85" t="s">
        <v>497</v>
      </c>
      <c r="C20" s="86" t="s">
        <v>180</v>
      </c>
      <c r="D20" s="87" t="s">
        <v>273</v>
      </c>
      <c r="E20" s="84" t="s">
        <v>494</v>
      </c>
      <c r="F20" s="89">
        <v>8.6999999999999993</v>
      </c>
      <c r="G20" s="88">
        <v>100</v>
      </c>
      <c r="H20" s="71" t="str">
        <f t="shared" si="2"/>
        <v>425.000</v>
      </c>
      <c r="I20" s="151">
        <f t="shared" si="3"/>
        <v>2125000</v>
      </c>
      <c r="J20" s="108"/>
      <c r="K20" s="91"/>
      <c r="L20" s="157" t="s">
        <v>70</v>
      </c>
    </row>
    <row r="21" spans="1:12" s="8" customFormat="1" ht="20.100000000000001" customHeight="1">
      <c r="A21" s="6">
        <v>12</v>
      </c>
      <c r="B21" s="85" t="s">
        <v>498</v>
      </c>
      <c r="C21" s="86" t="s">
        <v>201</v>
      </c>
      <c r="D21" s="87" t="s">
        <v>106</v>
      </c>
      <c r="E21" s="84" t="s">
        <v>494</v>
      </c>
      <c r="F21" s="88">
        <v>8.51</v>
      </c>
      <c r="G21" s="88">
        <v>100</v>
      </c>
      <c r="H21" s="71" t="str">
        <f t="shared" si="2"/>
        <v>425.000</v>
      </c>
      <c r="I21" s="151">
        <f t="shared" si="3"/>
        <v>2125000</v>
      </c>
      <c r="J21" s="131"/>
      <c r="K21" s="92" t="s">
        <v>70</v>
      </c>
      <c r="L21" s="157" t="s">
        <v>70</v>
      </c>
    </row>
    <row r="22" spans="1:12" s="8" customFormat="1" ht="20.100000000000001" customHeight="1">
      <c r="A22" s="6">
        <v>13</v>
      </c>
      <c r="B22" s="85" t="s">
        <v>499</v>
      </c>
      <c r="C22" s="86" t="s">
        <v>500</v>
      </c>
      <c r="D22" s="87" t="s">
        <v>501</v>
      </c>
      <c r="E22" s="84" t="s">
        <v>494</v>
      </c>
      <c r="F22" s="88">
        <v>8.51</v>
      </c>
      <c r="G22" s="88">
        <v>100</v>
      </c>
      <c r="H22" s="71" t="str">
        <f t="shared" si="2"/>
        <v>425.000</v>
      </c>
      <c r="I22" s="151">
        <f t="shared" si="3"/>
        <v>2125000</v>
      </c>
      <c r="J22" s="106"/>
      <c r="K22" s="74"/>
      <c r="L22" s="157" t="s">
        <v>70</v>
      </c>
    </row>
    <row r="23" spans="1:12" s="8" customFormat="1" ht="20.100000000000001" customHeight="1">
      <c r="A23" s="6">
        <v>14</v>
      </c>
      <c r="B23" s="85" t="s">
        <v>505</v>
      </c>
      <c r="C23" s="86" t="s">
        <v>506</v>
      </c>
      <c r="D23" s="87" t="s">
        <v>265</v>
      </c>
      <c r="E23" s="84" t="s">
        <v>507</v>
      </c>
      <c r="F23" s="89">
        <v>8.09</v>
      </c>
      <c r="G23" s="88">
        <v>80</v>
      </c>
      <c r="H23" s="71" t="str">
        <f t="shared" si="2"/>
        <v>425.000</v>
      </c>
      <c r="I23" s="151">
        <f t="shared" si="3"/>
        <v>2125000</v>
      </c>
      <c r="J23" s="105"/>
      <c r="K23" s="91" t="s">
        <v>70</v>
      </c>
      <c r="L23" s="103"/>
    </row>
    <row r="24" spans="1:12" s="8" customFormat="1" ht="20.100000000000001" customHeight="1">
      <c r="A24" s="6">
        <v>15</v>
      </c>
      <c r="B24" s="85" t="s">
        <v>511</v>
      </c>
      <c r="C24" s="86" t="s">
        <v>512</v>
      </c>
      <c r="D24" s="87" t="s">
        <v>239</v>
      </c>
      <c r="E24" s="84" t="s">
        <v>510</v>
      </c>
      <c r="F24" s="88">
        <v>8.15</v>
      </c>
      <c r="G24" s="88">
        <v>81</v>
      </c>
      <c r="H24" s="71" t="str">
        <f t="shared" si="2"/>
        <v>425.000</v>
      </c>
      <c r="I24" s="151">
        <f t="shared" si="3"/>
        <v>2125000</v>
      </c>
      <c r="J24" s="105"/>
      <c r="K24" s="91" t="s">
        <v>70</v>
      </c>
      <c r="L24" s="74"/>
    </row>
    <row r="25" spans="1:12" s="8" customFormat="1" ht="20.100000000000001" customHeight="1">
      <c r="A25" s="6">
        <v>16</v>
      </c>
      <c r="B25" s="85" t="s">
        <v>525</v>
      </c>
      <c r="C25" s="86" t="s">
        <v>526</v>
      </c>
      <c r="D25" s="87" t="s">
        <v>309</v>
      </c>
      <c r="E25" s="84" t="s">
        <v>518</v>
      </c>
      <c r="F25" s="88">
        <v>9.02</v>
      </c>
      <c r="G25" s="88">
        <v>88</v>
      </c>
      <c r="H25" s="71" t="str">
        <f t="shared" si="2"/>
        <v>425.000</v>
      </c>
      <c r="I25" s="151">
        <f t="shared" si="3"/>
        <v>2125000</v>
      </c>
      <c r="J25" s="105"/>
      <c r="K25" s="109"/>
      <c r="L25" s="152" t="s">
        <v>70</v>
      </c>
    </row>
    <row r="26" spans="1:12" s="8" customFormat="1" ht="20.100000000000001" customHeight="1">
      <c r="A26" s="6">
        <v>17</v>
      </c>
      <c r="B26" s="85" t="s">
        <v>531</v>
      </c>
      <c r="C26" s="86" t="s">
        <v>532</v>
      </c>
      <c r="D26" s="87" t="s">
        <v>202</v>
      </c>
      <c r="E26" s="84" t="s">
        <v>518</v>
      </c>
      <c r="F26" s="88">
        <v>8.9700000000000006</v>
      </c>
      <c r="G26" s="88">
        <v>94</v>
      </c>
      <c r="H26" s="71" t="str">
        <f t="shared" si="2"/>
        <v>425.000</v>
      </c>
      <c r="I26" s="151">
        <f t="shared" si="3"/>
        <v>2125000</v>
      </c>
      <c r="J26" s="104"/>
      <c r="K26" s="81"/>
      <c r="L26" s="157" t="s">
        <v>70</v>
      </c>
    </row>
    <row r="27" spans="1:12" s="8" customFormat="1" ht="20.100000000000001" customHeight="1">
      <c r="A27" s="6">
        <v>18</v>
      </c>
      <c r="B27" s="85" t="s">
        <v>539</v>
      </c>
      <c r="C27" s="86" t="s">
        <v>540</v>
      </c>
      <c r="D27" s="87" t="s">
        <v>249</v>
      </c>
      <c r="E27" s="84" t="s">
        <v>537</v>
      </c>
      <c r="F27" s="88">
        <v>8.26</v>
      </c>
      <c r="G27" s="88">
        <v>87</v>
      </c>
      <c r="H27" s="71" t="str">
        <f t="shared" si="2"/>
        <v>425.000</v>
      </c>
      <c r="I27" s="151">
        <f t="shared" si="3"/>
        <v>2125000</v>
      </c>
      <c r="J27" s="161"/>
      <c r="K27" s="81"/>
      <c r="L27" s="157" t="s">
        <v>70</v>
      </c>
    </row>
    <row r="28" spans="1:12" s="8" customFormat="1" ht="20.100000000000001" customHeight="1">
      <c r="A28" s="6">
        <v>19</v>
      </c>
      <c r="B28" s="85" t="s">
        <v>541</v>
      </c>
      <c r="C28" s="86" t="s">
        <v>166</v>
      </c>
      <c r="D28" s="87" t="s">
        <v>249</v>
      </c>
      <c r="E28" s="84" t="s">
        <v>537</v>
      </c>
      <c r="F28" s="88">
        <v>8.32</v>
      </c>
      <c r="G28" s="88">
        <v>91</v>
      </c>
      <c r="H28" s="71" t="str">
        <f t="shared" si="2"/>
        <v>425.000</v>
      </c>
      <c r="I28" s="151">
        <f t="shared" si="3"/>
        <v>2125000</v>
      </c>
      <c r="J28" s="104"/>
      <c r="K28" s="91" t="s">
        <v>70</v>
      </c>
      <c r="L28" s="157" t="s">
        <v>70</v>
      </c>
    </row>
    <row r="29" spans="1:12" s="8" customFormat="1" ht="20.100000000000001" customHeight="1">
      <c r="A29" s="6">
        <v>20</v>
      </c>
      <c r="B29" s="85" t="s">
        <v>542</v>
      </c>
      <c r="C29" s="86" t="s">
        <v>543</v>
      </c>
      <c r="D29" s="87" t="s">
        <v>544</v>
      </c>
      <c r="E29" s="84" t="s">
        <v>537</v>
      </c>
      <c r="F29" s="88">
        <v>8.83</v>
      </c>
      <c r="G29" s="88">
        <v>100</v>
      </c>
      <c r="H29" s="71" t="str">
        <f t="shared" si="2"/>
        <v>425.000</v>
      </c>
      <c r="I29" s="151">
        <f t="shared" si="3"/>
        <v>2125000</v>
      </c>
      <c r="J29" s="134"/>
      <c r="K29" s="91" t="s">
        <v>70</v>
      </c>
      <c r="L29" s="157" t="s">
        <v>70</v>
      </c>
    </row>
    <row r="30" spans="1:12" s="8" customFormat="1" ht="20.100000000000001" customHeight="1">
      <c r="A30" s="6">
        <v>21</v>
      </c>
      <c r="B30" s="85" t="s">
        <v>549</v>
      </c>
      <c r="C30" s="86" t="s">
        <v>550</v>
      </c>
      <c r="D30" s="87" t="s">
        <v>249</v>
      </c>
      <c r="E30" s="84" t="s">
        <v>551</v>
      </c>
      <c r="F30" s="88">
        <v>8.36</v>
      </c>
      <c r="G30" s="88">
        <v>85</v>
      </c>
      <c r="H30" s="71" t="str">
        <f t="shared" si="2"/>
        <v>425.000</v>
      </c>
      <c r="I30" s="151">
        <f t="shared" si="3"/>
        <v>2125000</v>
      </c>
      <c r="J30" s="104"/>
      <c r="K30" s="81"/>
      <c r="L30" s="157" t="s">
        <v>70</v>
      </c>
    </row>
    <row r="31" spans="1:12" s="8" customFormat="1" ht="20.100000000000001" customHeight="1">
      <c r="A31" s="6">
        <v>22</v>
      </c>
      <c r="B31" s="85" t="s">
        <v>562</v>
      </c>
      <c r="C31" s="86" t="s">
        <v>563</v>
      </c>
      <c r="D31" s="87" t="s">
        <v>113</v>
      </c>
      <c r="E31" s="84" t="s">
        <v>559</v>
      </c>
      <c r="F31" s="89">
        <v>8.41</v>
      </c>
      <c r="G31" s="88">
        <v>82</v>
      </c>
      <c r="H31" s="71" t="str">
        <f t="shared" si="2"/>
        <v>425.000</v>
      </c>
      <c r="I31" s="151">
        <f t="shared" si="3"/>
        <v>2125000</v>
      </c>
      <c r="J31" s="105"/>
      <c r="K31" s="81"/>
      <c r="L31" s="157" t="s">
        <v>70</v>
      </c>
    </row>
    <row r="32" spans="1:12" s="8" customFormat="1" ht="20.100000000000001" customHeight="1">
      <c r="A32" s="6">
        <v>23</v>
      </c>
      <c r="B32" s="85" t="s">
        <v>564</v>
      </c>
      <c r="C32" s="86" t="s">
        <v>565</v>
      </c>
      <c r="D32" s="87" t="s">
        <v>100</v>
      </c>
      <c r="E32" s="84" t="s">
        <v>566</v>
      </c>
      <c r="F32" s="89">
        <v>8.02</v>
      </c>
      <c r="G32" s="88">
        <v>83</v>
      </c>
      <c r="H32" s="71" t="str">
        <f t="shared" si="2"/>
        <v>425.000</v>
      </c>
      <c r="I32" s="151">
        <f t="shared" si="3"/>
        <v>2125000</v>
      </c>
      <c r="J32" s="105"/>
      <c r="K32" s="125" t="s">
        <v>70</v>
      </c>
      <c r="L32" s="157" t="s">
        <v>70</v>
      </c>
    </row>
    <row r="33" spans="1:12" s="8" customFormat="1" ht="20.100000000000001" customHeight="1">
      <c r="A33" s="6">
        <v>24</v>
      </c>
      <c r="B33" s="85" t="s">
        <v>570</v>
      </c>
      <c r="C33" s="86" t="s">
        <v>571</v>
      </c>
      <c r="D33" s="87" t="s">
        <v>181</v>
      </c>
      <c r="E33" s="84" t="s">
        <v>566</v>
      </c>
      <c r="F33" s="89">
        <v>8.6999999999999993</v>
      </c>
      <c r="G33" s="88">
        <v>80</v>
      </c>
      <c r="H33" s="71" t="str">
        <f t="shared" si="2"/>
        <v>425.000</v>
      </c>
      <c r="I33" s="151">
        <f t="shared" si="3"/>
        <v>2125000</v>
      </c>
      <c r="J33" s="107"/>
      <c r="K33" s="125" t="s">
        <v>70</v>
      </c>
      <c r="L33" s="157" t="s">
        <v>70</v>
      </c>
    </row>
    <row r="34" spans="1:12" s="8" customFormat="1" ht="20.100000000000001" customHeight="1">
      <c r="A34" s="6">
        <v>25</v>
      </c>
      <c r="B34" s="85" t="s">
        <v>519</v>
      </c>
      <c r="C34" s="86" t="s">
        <v>520</v>
      </c>
      <c r="D34" s="87" t="s">
        <v>127</v>
      </c>
      <c r="E34" s="84" t="s">
        <v>518</v>
      </c>
      <c r="F34" s="88">
        <v>8.9600000000000009</v>
      </c>
      <c r="G34" s="88">
        <v>73</v>
      </c>
      <c r="H34" s="71" t="str">
        <f t="shared" si="0"/>
        <v>250.000</v>
      </c>
      <c r="I34" s="72">
        <f t="shared" si="1"/>
        <v>1250000</v>
      </c>
      <c r="J34" s="106"/>
      <c r="K34" s="124" t="s">
        <v>70</v>
      </c>
      <c r="L34" s="152"/>
    </row>
    <row r="35" spans="1:12" s="8" customFormat="1" ht="20.100000000000001" customHeight="1">
      <c r="A35" s="6">
        <v>26</v>
      </c>
      <c r="B35" s="85" t="s">
        <v>552</v>
      </c>
      <c r="C35" s="86" t="s">
        <v>553</v>
      </c>
      <c r="D35" s="87" t="s">
        <v>96</v>
      </c>
      <c r="E35" s="84" t="s">
        <v>551</v>
      </c>
      <c r="F35" s="88">
        <v>8.7799999999999994</v>
      </c>
      <c r="G35" s="88">
        <v>77</v>
      </c>
      <c r="H35" s="71" t="str">
        <f t="shared" si="0"/>
        <v>250.000</v>
      </c>
      <c r="I35" s="72">
        <f t="shared" si="1"/>
        <v>1250000</v>
      </c>
      <c r="J35" s="105"/>
      <c r="K35" s="109"/>
      <c r="L35" s="157" t="s">
        <v>70</v>
      </c>
    </row>
    <row r="36" spans="1:12" s="8" customFormat="1" ht="20.100000000000001" customHeight="1">
      <c r="A36" s="6">
        <v>27</v>
      </c>
      <c r="B36" s="85" t="s">
        <v>513</v>
      </c>
      <c r="C36" s="86" t="s">
        <v>514</v>
      </c>
      <c r="D36" s="87" t="s">
        <v>515</v>
      </c>
      <c r="E36" s="84" t="s">
        <v>510</v>
      </c>
      <c r="F36" s="88">
        <v>8.58</v>
      </c>
      <c r="G36" s="88">
        <v>70</v>
      </c>
      <c r="H36" s="71" t="str">
        <f t="shared" si="0"/>
        <v>250.000</v>
      </c>
      <c r="I36" s="72">
        <f t="shared" si="1"/>
        <v>1250000</v>
      </c>
      <c r="J36" s="107"/>
      <c r="K36" s="81" t="s">
        <v>70</v>
      </c>
      <c r="L36" s="118"/>
    </row>
    <row r="37" spans="1:12" s="8" customFormat="1" ht="20.100000000000001" customHeight="1">
      <c r="A37" s="6">
        <v>28</v>
      </c>
      <c r="B37" s="85" t="s">
        <v>490</v>
      </c>
      <c r="C37" s="86" t="s">
        <v>197</v>
      </c>
      <c r="D37" s="87" t="s">
        <v>127</v>
      </c>
      <c r="E37" s="84" t="s">
        <v>486</v>
      </c>
      <c r="F37" s="88">
        <v>8.57</v>
      </c>
      <c r="G37" s="88">
        <v>73</v>
      </c>
      <c r="H37" s="71" t="str">
        <f t="shared" si="0"/>
        <v>250.000</v>
      </c>
      <c r="I37" s="72">
        <f t="shared" si="1"/>
        <v>1250000</v>
      </c>
      <c r="J37" s="104"/>
      <c r="K37" s="92" t="s">
        <v>70</v>
      </c>
      <c r="L37" s="84"/>
    </row>
    <row r="38" spans="1:12" s="8" customFormat="1" ht="20.100000000000001" customHeight="1">
      <c r="A38" s="6">
        <v>29</v>
      </c>
      <c r="B38" s="85" t="s">
        <v>522</v>
      </c>
      <c r="C38" s="86" t="s">
        <v>523</v>
      </c>
      <c r="D38" s="87" t="s">
        <v>248</v>
      </c>
      <c r="E38" s="84" t="s">
        <v>518</v>
      </c>
      <c r="F38" s="88">
        <v>8.48</v>
      </c>
      <c r="G38" s="88">
        <v>77</v>
      </c>
      <c r="H38" s="71" t="str">
        <f t="shared" si="0"/>
        <v>250.000</v>
      </c>
      <c r="I38" s="72">
        <f t="shared" si="1"/>
        <v>1250000</v>
      </c>
      <c r="J38" s="104"/>
      <c r="K38" s="91" t="s">
        <v>70</v>
      </c>
      <c r="L38" s="160" t="s">
        <v>70</v>
      </c>
    </row>
    <row r="39" spans="1:12" s="8" customFormat="1" ht="20.100000000000001" customHeight="1">
      <c r="A39" s="6">
        <v>30</v>
      </c>
      <c r="B39" s="85" t="s">
        <v>439</v>
      </c>
      <c r="C39" s="86" t="s">
        <v>165</v>
      </c>
      <c r="D39" s="87" t="s">
        <v>192</v>
      </c>
      <c r="E39" s="84" t="s">
        <v>431</v>
      </c>
      <c r="F39" s="88">
        <v>8.4700000000000006</v>
      </c>
      <c r="G39" s="88">
        <v>76</v>
      </c>
      <c r="H39" s="71" t="str">
        <f t="shared" si="0"/>
        <v>250.000</v>
      </c>
      <c r="I39" s="72">
        <f t="shared" si="1"/>
        <v>1250000</v>
      </c>
      <c r="J39" s="106"/>
      <c r="K39" s="118"/>
      <c r="L39" s="118"/>
    </row>
    <row r="40" spans="1:12" s="8" customFormat="1" ht="20.100000000000001" customHeight="1">
      <c r="A40" s="6">
        <v>31</v>
      </c>
      <c r="B40" s="85" t="s">
        <v>524</v>
      </c>
      <c r="C40" s="86" t="s">
        <v>310</v>
      </c>
      <c r="D40" s="87" t="s">
        <v>262</v>
      </c>
      <c r="E40" s="84" t="s">
        <v>518</v>
      </c>
      <c r="F40" s="88">
        <v>8.35</v>
      </c>
      <c r="G40" s="88">
        <v>77</v>
      </c>
      <c r="H40" s="71" t="str">
        <f t="shared" si="0"/>
        <v>250.000</v>
      </c>
      <c r="I40" s="72">
        <f t="shared" si="1"/>
        <v>1250000</v>
      </c>
      <c r="J40" s="105"/>
      <c r="K40" s="81" t="s">
        <v>70</v>
      </c>
      <c r="L40" s="152" t="s">
        <v>70</v>
      </c>
    </row>
    <row r="41" spans="1:12" s="8" customFormat="1" ht="20.100000000000001" customHeight="1">
      <c r="A41" s="6">
        <v>32</v>
      </c>
      <c r="B41" s="85" t="s">
        <v>529</v>
      </c>
      <c r="C41" s="86" t="s">
        <v>530</v>
      </c>
      <c r="D41" s="87" t="s">
        <v>181</v>
      </c>
      <c r="E41" s="84" t="s">
        <v>518</v>
      </c>
      <c r="F41" s="88">
        <v>8.35</v>
      </c>
      <c r="G41" s="88">
        <v>72</v>
      </c>
      <c r="H41" s="71" t="str">
        <f t="shared" si="0"/>
        <v>250.000</v>
      </c>
      <c r="I41" s="72">
        <f t="shared" si="1"/>
        <v>1250000</v>
      </c>
      <c r="J41" s="112"/>
      <c r="K41" s="124" t="s">
        <v>70</v>
      </c>
      <c r="L41" s="152" t="s">
        <v>70</v>
      </c>
    </row>
    <row r="42" spans="1:12" s="8" customFormat="1" ht="20.100000000000001" customHeight="1">
      <c r="A42" s="6">
        <v>33</v>
      </c>
      <c r="B42" s="85" t="s">
        <v>434</v>
      </c>
      <c r="C42" s="86" t="s">
        <v>435</v>
      </c>
      <c r="D42" s="87" t="s">
        <v>186</v>
      </c>
      <c r="E42" s="84" t="s">
        <v>431</v>
      </c>
      <c r="F42" s="88">
        <v>8.34</v>
      </c>
      <c r="G42" s="88">
        <v>76</v>
      </c>
      <c r="H42" s="71" t="str">
        <f t="shared" ref="H42:H46" si="4">IF(AND(F42&gt;=9,G42&gt;=90),"500.000",IF(AND(F42&gt;=8,G42&gt;=80),"425.000",IF(AND(F42&gt;=7,G42&gt;=70),"250.000"," ")))</f>
        <v>250.000</v>
      </c>
      <c r="I42" s="72">
        <f t="shared" ref="I42:I46" si="5">H42*5</f>
        <v>1250000</v>
      </c>
      <c r="J42" s="131"/>
      <c r="K42" s="81"/>
      <c r="L42" s="159"/>
    </row>
    <row r="43" spans="1:12" s="8" customFormat="1" ht="20.100000000000001" customHeight="1">
      <c r="A43" s="6">
        <v>34</v>
      </c>
      <c r="B43" s="85" t="s">
        <v>502</v>
      </c>
      <c r="C43" s="86" t="s">
        <v>503</v>
      </c>
      <c r="D43" s="87" t="s">
        <v>266</v>
      </c>
      <c r="E43" s="84" t="s">
        <v>504</v>
      </c>
      <c r="F43" s="89">
        <v>8.32</v>
      </c>
      <c r="G43" s="88">
        <v>70</v>
      </c>
      <c r="H43" s="71" t="str">
        <f t="shared" si="4"/>
        <v>250.000</v>
      </c>
      <c r="I43" s="72">
        <f t="shared" si="5"/>
        <v>1250000</v>
      </c>
      <c r="J43" s="105"/>
      <c r="K43" s="81"/>
      <c r="L43" s="152" t="s">
        <v>70</v>
      </c>
    </row>
    <row r="44" spans="1:12" s="8" customFormat="1" ht="20.100000000000001" customHeight="1">
      <c r="A44" s="6">
        <v>35</v>
      </c>
      <c r="B44" s="85" t="s">
        <v>557</v>
      </c>
      <c r="C44" s="86" t="s">
        <v>558</v>
      </c>
      <c r="D44" s="87" t="s">
        <v>173</v>
      </c>
      <c r="E44" s="84" t="s">
        <v>559</v>
      </c>
      <c r="F44" s="89">
        <v>8.32</v>
      </c>
      <c r="G44" s="88">
        <v>70</v>
      </c>
      <c r="H44" s="71" t="str">
        <f t="shared" si="4"/>
        <v>250.000</v>
      </c>
      <c r="I44" s="72">
        <f t="shared" si="5"/>
        <v>1250000</v>
      </c>
      <c r="J44" s="106"/>
      <c r="K44" s="124" t="s">
        <v>70</v>
      </c>
      <c r="L44" s="152"/>
    </row>
    <row r="45" spans="1:12" s="8" customFormat="1" ht="20.100000000000001" customHeight="1">
      <c r="A45" s="6">
        <v>36</v>
      </c>
      <c r="B45" s="85" t="s">
        <v>576</v>
      </c>
      <c r="C45" s="86" t="s">
        <v>577</v>
      </c>
      <c r="D45" s="87" t="s">
        <v>115</v>
      </c>
      <c r="E45" s="84" t="s">
        <v>575</v>
      </c>
      <c r="F45" s="89">
        <v>8.32</v>
      </c>
      <c r="G45" s="88">
        <v>74</v>
      </c>
      <c r="H45" s="71" t="str">
        <f t="shared" si="4"/>
        <v>250.000</v>
      </c>
      <c r="I45" s="72">
        <f t="shared" si="5"/>
        <v>1250000</v>
      </c>
      <c r="J45" s="104"/>
      <c r="K45" s="92" t="s">
        <v>70</v>
      </c>
      <c r="L45" s="152" t="s">
        <v>70</v>
      </c>
    </row>
    <row r="46" spans="1:12" s="8" customFormat="1" ht="20.100000000000001" customHeight="1">
      <c r="A46" s="6">
        <v>37</v>
      </c>
      <c r="B46" s="85" t="s">
        <v>427</v>
      </c>
      <c r="C46" s="86" t="s">
        <v>238</v>
      </c>
      <c r="D46" s="87" t="s">
        <v>97</v>
      </c>
      <c r="E46" s="84" t="s">
        <v>428</v>
      </c>
      <c r="F46" s="89">
        <v>8.3000000000000007</v>
      </c>
      <c r="G46" s="88">
        <v>72</v>
      </c>
      <c r="H46" s="71" t="str">
        <f t="shared" si="4"/>
        <v>250.000</v>
      </c>
      <c r="I46" s="149">
        <f t="shared" si="5"/>
        <v>1250000</v>
      </c>
      <c r="J46" s="106"/>
      <c r="K46" s="112"/>
      <c r="L46" s="74"/>
    </row>
    <row r="47" spans="1:12" s="8" customFormat="1" ht="20.100000000000001" customHeight="1">
      <c r="A47" s="6">
        <v>38</v>
      </c>
      <c r="B47" s="221" t="s">
        <v>491</v>
      </c>
      <c r="C47" s="222" t="s">
        <v>91</v>
      </c>
      <c r="D47" s="223" t="s">
        <v>80</v>
      </c>
      <c r="E47" s="84" t="s">
        <v>486</v>
      </c>
      <c r="F47" s="224">
        <v>8.18</v>
      </c>
      <c r="G47" s="224">
        <v>70</v>
      </c>
      <c r="H47" s="225" t="str">
        <f t="shared" ref="H47:H57" si="6">IF(AND(F47&gt;=9,G47&gt;=90),"500.000",IF(AND(F47&gt;=8,G47&gt;=80),"425.000",IF(AND(F47&gt;=7,G47&gt;=70),"250.000"," ")))</f>
        <v>250.000</v>
      </c>
      <c r="I47" s="226">
        <f t="shared" ref="I47:I57" si="7">H47*5</f>
        <v>1250000</v>
      </c>
      <c r="J47" s="104"/>
      <c r="K47" s="91"/>
      <c r="L47" s="91"/>
    </row>
    <row r="48" spans="1:12" s="8" customFormat="1" ht="20.100000000000001" customHeight="1">
      <c r="A48" s="6">
        <v>39</v>
      </c>
      <c r="B48" s="85" t="s">
        <v>516</v>
      </c>
      <c r="C48" s="86" t="s">
        <v>517</v>
      </c>
      <c r="D48" s="87" t="s">
        <v>196</v>
      </c>
      <c r="E48" s="84" t="s">
        <v>518</v>
      </c>
      <c r="F48" s="88">
        <v>8.16</v>
      </c>
      <c r="G48" s="88">
        <v>70</v>
      </c>
      <c r="H48" s="71" t="str">
        <f t="shared" si="6"/>
        <v>250.000</v>
      </c>
      <c r="I48" s="72">
        <f t="shared" si="7"/>
        <v>1250000</v>
      </c>
      <c r="J48" s="131"/>
      <c r="K48" s="91"/>
      <c r="L48" s="157" t="s">
        <v>70</v>
      </c>
    </row>
    <row r="49" spans="1:12" s="8" customFormat="1" ht="20.100000000000001" customHeight="1">
      <c r="A49" s="6">
        <v>40</v>
      </c>
      <c r="B49" s="85" t="s">
        <v>556</v>
      </c>
      <c r="C49" s="86" t="s">
        <v>394</v>
      </c>
      <c r="D49" s="87" t="s">
        <v>106</v>
      </c>
      <c r="E49" s="84" t="s">
        <v>551</v>
      </c>
      <c r="F49" s="88">
        <v>8.1199999999999992</v>
      </c>
      <c r="G49" s="88">
        <v>72</v>
      </c>
      <c r="H49" s="71" t="str">
        <f t="shared" si="6"/>
        <v>250.000</v>
      </c>
      <c r="I49" s="72">
        <f t="shared" si="7"/>
        <v>1250000</v>
      </c>
      <c r="J49" s="108"/>
      <c r="K49" s="91"/>
      <c r="L49" s="157" t="s">
        <v>70</v>
      </c>
    </row>
    <row r="50" spans="1:12" s="8" customFormat="1" ht="20.100000000000001" customHeight="1">
      <c r="A50" s="6">
        <v>41</v>
      </c>
      <c r="B50" s="85" t="s">
        <v>554</v>
      </c>
      <c r="C50" s="86" t="s">
        <v>555</v>
      </c>
      <c r="D50" s="87" t="s">
        <v>96</v>
      </c>
      <c r="E50" s="84" t="s">
        <v>551</v>
      </c>
      <c r="F50" s="88">
        <v>8.09</v>
      </c>
      <c r="G50" s="88">
        <v>73</v>
      </c>
      <c r="H50" s="71" t="str">
        <f t="shared" si="6"/>
        <v>250.000</v>
      </c>
      <c r="I50" s="72">
        <f t="shared" si="7"/>
        <v>1250000</v>
      </c>
      <c r="J50" s="106"/>
      <c r="K50" s="91"/>
      <c r="L50" s="152" t="s">
        <v>70</v>
      </c>
    </row>
    <row r="51" spans="1:12" s="8" customFormat="1" ht="20.100000000000001" customHeight="1">
      <c r="A51" s="6">
        <v>42</v>
      </c>
      <c r="B51" s="85" t="s">
        <v>572</v>
      </c>
      <c r="C51" s="86" t="s">
        <v>573</v>
      </c>
      <c r="D51" s="87" t="s">
        <v>574</v>
      </c>
      <c r="E51" s="84" t="s">
        <v>575</v>
      </c>
      <c r="F51" s="89">
        <v>8.07</v>
      </c>
      <c r="G51" s="88">
        <v>72</v>
      </c>
      <c r="H51" s="71" t="str">
        <f t="shared" si="6"/>
        <v>250.000</v>
      </c>
      <c r="I51" s="72">
        <f t="shared" si="7"/>
        <v>1250000</v>
      </c>
      <c r="J51" s="106"/>
      <c r="K51" s="91"/>
      <c r="L51" s="152" t="s">
        <v>70</v>
      </c>
    </row>
    <row r="52" spans="1:12" s="8" customFormat="1" ht="20.100000000000001" customHeight="1">
      <c r="A52" s="6">
        <v>43</v>
      </c>
      <c r="B52" s="85" t="s">
        <v>487</v>
      </c>
      <c r="C52" s="86" t="s">
        <v>488</v>
      </c>
      <c r="D52" s="87" t="s">
        <v>489</v>
      </c>
      <c r="E52" s="84" t="s">
        <v>486</v>
      </c>
      <c r="F52" s="88">
        <v>8.0299999999999994</v>
      </c>
      <c r="G52" s="88">
        <v>75</v>
      </c>
      <c r="H52" s="71" t="str">
        <f t="shared" si="6"/>
        <v>250.000</v>
      </c>
      <c r="I52" s="72">
        <f t="shared" si="7"/>
        <v>1250000</v>
      </c>
      <c r="J52" s="105"/>
      <c r="K52" s="70"/>
      <c r="L52" s="124"/>
    </row>
    <row r="53" spans="1:12" s="8" customFormat="1" ht="20.100000000000001" customHeight="1">
      <c r="A53" s="6">
        <v>44</v>
      </c>
      <c r="B53" s="85" t="s">
        <v>482</v>
      </c>
      <c r="C53" s="86" t="s">
        <v>483</v>
      </c>
      <c r="D53" s="87" t="s">
        <v>171</v>
      </c>
      <c r="E53" s="84" t="s">
        <v>484</v>
      </c>
      <c r="F53" s="88">
        <v>8.01</v>
      </c>
      <c r="G53" s="88">
        <v>72</v>
      </c>
      <c r="H53" s="71" t="str">
        <f t="shared" si="6"/>
        <v>250.000</v>
      </c>
      <c r="I53" s="72">
        <f t="shared" si="7"/>
        <v>1250000</v>
      </c>
      <c r="J53" s="104"/>
      <c r="K53" s="125" t="s">
        <v>70</v>
      </c>
      <c r="L53" s="118"/>
    </row>
    <row r="54" spans="1:12" s="8" customFormat="1" ht="20.100000000000001" customHeight="1">
      <c r="A54" s="6">
        <v>45</v>
      </c>
      <c r="B54" s="85" t="s">
        <v>447</v>
      </c>
      <c r="C54" s="86" t="s">
        <v>448</v>
      </c>
      <c r="D54" s="87" t="s">
        <v>164</v>
      </c>
      <c r="E54" s="84" t="s">
        <v>441</v>
      </c>
      <c r="F54" s="88">
        <v>7.84</v>
      </c>
      <c r="G54" s="88">
        <v>100</v>
      </c>
      <c r="H54" s="71" t="str">
        <f t="shared" si="6"/>
        <v>250.000</v>
      </c>
      <c r="I54" s="72">
        <f t="shared" si="7"/>
        <v>1250000</v>
      </c>
      <c r="J54" s="107"/>
      <c r="K54" s="81" t="s">
        <v>70</v>
      </c>
      <c r="L54" s="159"/>
    </row>
    <row r="55" spans="1:12" s="8" customFormat="1" ht="20.100000000000001" customHeight="1">
      <c r="A55" s="6">
        <v>46</v>
      </c>
      <c r="B55" s="85" t="s">
        <v>538</v>
      </c>
      <c r="C55" s="86" t="s">
        <v>166</v>
      </c>
      <c r="D55" s="87" t="s">
        <v>153</v>
      </c>
      <c r="E55" s="84" t="s">
        <v>537</v>
      </c>
      <c r="F55" s="88">
        <v>7.71</v>
      </c>
      <c r="G55" s="88">
        <v>99</v>
      </c>
      <c r="H55" s="71" t="str">
        <f t="shared" si="6"/>
        <v>250.000</v>
      </c>
      <c r="I55" s="72">
        <f t="shared" si="7"/>
        <v>1250000</v>
      </c>
      <c r="J55" s="112"/>
      <c r="K55" s="81" t="s">
        <v>70</v>
      </c>
      <c r="L55" s="152"/>
    </row>
    <row r="56" spans="1:12" s="8" customFormat="1" ht="20.100000000000001" customHeight="1">
      <c r="A56" s="6">
        <v>47</v>
      </c>
      <c r="B56" s="85" t="s">
        <v>547</v>
      </c>
      <c r="C56" s="86" t="s">
        <v>548</v>
      </c>
      <c r="D56" s="87" t="s">
        <v>299</v>
      </c>
      <c r="E56" s="84" t="s">
        <v>537</v>
      </c>
      <c r="F56" s="88">
        <v>7.52</v>
      </c>
      <c r="G56" s="88">
        <v>93</v>
      </c>
      <c r="H56" s="71" t="str">
        <f t="shared" si="6"/>
        <v>250.000</v>
      </c>
      <c r="I56" s="72">
        <f t="shared" si="7"/>
        <v>1250000</v>
      </c>
      <c r="J56" s="104"/>
      <c r="K56" s="92" t="s">
        <v>70</v>
      </c>
      <c r="L56" s="152" t="s">
        <v>70</v>
      </c>
    </row>
    <row r="57" spans="1:12" s="8" customFormat="1" ht="20.100000000000001" customHeight="1">
      <c r="A57" s="6">
        <v>48</v>
      </c>
      <c r="B57" s="85" t="s">
        <v>466</v>
      </c>
      <c r="C57" s="86" t="s">
        <v>467</v>
      </c>
      <c r="D57" s="87" t="s">
        <v>104</v>
      </c>
      <c r="E57" s="92" t="s">
        <v>468</v>
      </c>
      <c r="F57" s="88">
        <v>7.58</v>
      </c>
      <c r="G57" s="88">
        <v>91</v>
      </c>
      <c r="H57" s="71" t="str">
        <f t="shared" si="6"/>
        <v>250.000</v>
      </c>
      <c r="I57" s="72">
        <f t="shared" si="7"/>
        <v>1250000</v>
      </c>
      <c r="J57" s="232"/>
      <c r="K57" s="92" t="s">
        <v>70</v>
      </c>
      <c r="L57" s="118"/>
    </row>
    <row r="58" spans="1:12" s="8" customFormat="1" ht="24.95" customHeight="1">
      <c r="A58" s="268" t="s">
        <v>3</v>
      </c>
      <c r="B58" s="268"/>
      <c r="C58" s="268"/>
      <c r="D58" s="239">
        <f>A57</f>
        <v>48</v>
      </c>
      <c r="E58" s="277" t="s">
        <v>1697</v>
      </c>
      <c r="F58" s="278"/>
      <c r="G58" s="278"/>
      <c r="H58" s="279"/>
      <c r="I58" s="240">
        <f>SUM(I10:I57)</f>
        <v>82125000</v>
      </c>
      <c r="J58" s="241"/>
      <c r="K58" s="45"/>
      <c r="L58" s="109">
        <f>COUNTIF(L10:L57,"Nữ")</f>
        <v>25</v>
      </c>
    </row>
    <row r="59" spans="1:12" ht="24.95" customHeight="1">
      <c r="A59" s="263" t="s">
        <v>1698</v>
      </c>
      <c r="B59" s="264"/>
      <c r="C59" s="264"/>
      <c r="D59" s="264"/>
      <c r="E59" s="264"/>
      <c r="F59" s="264"/>
      <c r="G59" s="264"/>
      <c r="H59" s="264"/>
      <c r="I59" s="264"/>
      <c r="J59" s="265"/>
      <c r="K59" s="43"/>
      <c r="L59" s="19"/>
    </row>
    <row r="60" spans="1:12" ht="18" customHeight="1">
      <c r="A60" s="242">
        <v>1182</v>
      </c>
      <c r="B60" s="11"/>
      <c r="C60" s="11"/>
      <c r="D60" s="11"/>
      <c r="E60" s="11"/>
      <c r="F60" s="11"/>
      <c r="G60" s="11"/>
      <c r="H60" s="11"/>
      <c r="I60" s="18"/>
      <c r="J60" s="11"/>
      <c r="K60" s="11"/>
      <c r="L60" s="16"/>
    </row>
    <row r="61" spans="1:12" s="8" customFormat="1" ht="18" customHeight="1">
      <c r="A61" s="266" t="s">
        <v>376</v>
      </c>
      <c r="B61" s="266"/>
      <c r="C61" s="266"/>
      <c r="D61" s="266"/>
      <c r="E61" s="266" t="s">
        <v>67</v>
      </c>
      <c r="F61" s="266"/>
      <c r="G61" s="266"/>
      <c r="H61" s="266"/>
      <c r="I61" s="266" t="s">
        <v>41</v>
      </c>
      <c r="J61" s="266"/>
      <c r="L61" s="24"/>
    </row>
    <row r="62" spans="1:12" ht="18" customHeight="1">
      <c r="L62" s="16"/>
    </row>
    <row r="63" spans="1:12" s="147" customFormat="1" ht="18" customHeight="1">
      <c r="A63" s="280" t="s">
        <v>53</v>
      </c>
      <c r="B63" s="280"/>
      <c r="C63" s="280"/>
      <c r="D63" s="280"/>
      <c r="E63" s="280" t="s">
        <v>53</v>
      </c>
      <c r="F63" s="280"/>
      <c r="G63" s="280"/>
      <c r="H63" s="280"/>
      <c r="I63" s="280" t="s">
        <v>53</v>
      </c>
      <c r="J63" s="280"/>
      <c r="L63" s="148"/>
    </row>
    <row r="64" spans="1:12" ht="18" customHeight="1">
      <c r="L64" s="16"/>
    </row>
    <row r="65" spans="1:12" ht="18" customHeight="1">
      <c r="L65" s="16"/>
    </row>
    <row r="66" spans="1:12" ht="18" customHeight="1">
      <c r="A66" s="259" t="s">
        <v>209</v>
      </c>
      <c r="B66" s="259"/>
      <c r="C66" s="259"/>
      <c r="D66" s="259"/>
      <c r="E66" s="259" t="s">
        <v>68</v>
      </c>
      <c r="F66" s="259"/>
      <c r="G66" s="259"/>
      <c r="H66" s="259"/>
      <c r="I66" s="259" t="s">
        <v>62</v>
      </c>
      <c r="J66" s="259"/>
      <c r="K66" s="259"/>
      <c r="L66" s="16"/>
    </row>
    <row r="67" spans="1:12" ht="18" customHeight="1">
      <c r="A67" s="212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6"/>
    </row>
    <row r="68" spans="1:12" ht="18" customHeight="1"/>
    <row r="69" spans="1:12" ht="18" customHeight="1"/>
    <row r="70" spans="1:12" ht="18" customHeight="1"/>
    <row r="71" spans="1:12" ht="18" customHeight="1"/>
    <row r="72" spans="1:12" ht="18" customHeight="1"/>
    <row r="73" spans="1:12" ht="18" customHeight="1"/>
    <row r="74" spans="1:12" ht="18" customHeight="1"/>
    <row r="75" spans="1:12" ht="18" customHeight="1"/>
    <row r="76" spans="1:12" ht="18" customHeight="1"/>
    <row r="77" spans="1:12" ht="18" customHeight="1"/>
    <row r="78" spans="1:12" ht="18" customHeight="1"/>
    <row r="79" spans="1:12" ht="18" customHeight="1"/>
    <row r="80" spans="1:12" ht="30" customHeight="1">
      <c r="A80" s="259" t="s">
        <v>1731</v>
      </c>
      <c r="B80" s="259"/>
      <c r="C80" s="259"/>
      <c r="D80" s="259"/>
      <c r="E80" s="259"/>
      <c r="F80" s="259"/>
      <c r="G80" s="259"/>
      <c r="H80" s="259"/>
      <c r="I80" s="259"/>
      <c r="J80" s="259"/>
      <c r="K80" s="259"/>
      <c r="L80" s="259"/>
    </row>
    <row r="81" spans="1:12" ht="18" customHeight="1"/>
    <row r="82" spans="1:12" s="8" customFormat="1" ht="30" customHeight="1">
      <c r="A82" s="217" t="s">
        <v>0</v>
      </c>
      <c r="B82" s="217" t="s">
        <v>54</v>
      </c>
      <c r="C82" s="273" t="s">
        <v>7</v>
      </c>
      <c r="D82" s="273"/>
      <c r="E82" s="4" t="s">
        <v>8</v>
      </c>
      <c r="F82" s="28" t="s">
        <v>14</v>
      </c>
      <c r="G82" s="5" t="s">
        <v>1</v>
      </c>
      <c r="H82" s="217" t="s">
        <v>9</v>
      </c>
      <c r="I82" s="5" t="s">
        <v>11</v>
      </c>
      <c r="J82" s="5" t="s">
        <v>10</v>
      </c>
      <c r="K82" s="217" t="s">
        <v>2</v>
      </c>
      <c r="L82" s="5" t="s">
        <v>13</v>
      </c>
    </row>
    <row r="83" spans="1:12" s="8" customFormat="1" ht="16.5" customHeight="1">
      <c r="A83" s="6">
        <v>1</v>
      </c>
      <c r="B83" s="221" t="s">
        <v>567</v>
      </c>
      <c r="C83" s="222" t="s">
        <v>568</v>
      </c>
      <c r="D83" s="223" t="s">
        <v>100</v>
      </c>
      <c r="E83" s="84" t="s">
        <v>566</v>
      </c>
      <c r="F83" s="229">
        <v>7.99</v>
      </c>
      <c r="G83" s="224">
        <v>72</v>
      </c>
      <c r="H83" s="225" t="str">
        <f t="shared" ref="H83:H104" si="8">IF(AND(F83&gt;=9,G83&gt;=90),"500.000",IF(AND(F83&gt;=8,G83&gt;=80),"425.000",IF(AND(F83&gt;=7,G83&gt;=70),"250.000"," ")))</f>
        <v>250.000</v>
      </c>
      <c r="I83" s="228">
        <f t="shared" ref="I83:I104" si="9">H83*5</f>
        <v>1250000</v>
      </c>
      <c r="J83" s="105"/>
      <c r="K83" s="81" t="s">
        <v>70</v>
      </c>
      <c r="L83" s="152" t="s">
        <v>70</v>
      </c>
    </row>
    <row r="84" spans="1:12" s="325" customFormat="1" ht="16.5" customHeight="1">
      <c r="A84" s="315">
        <v>2</v>
      </c>
      <c r="B84" s="316" t="s">
        <v>465</v>
      </c>
      <c r="C84" s="317" t="s">
        <v>91</v>
      </c>
      <c r="D84" s="318" t="s">
        <v>110</v>
      </c>
      <c r="E84" s="319" t="s">
        <v>462</v>
      </c>
      <c r="F84" s="320">
        <v>7.95</v>
      </c>
      <c r="G84" s="320">
        <v>76</v>
      </c>
      <c r="H84" s="321" t="str">
        <f t="shared" si="8"/>
        <v>250.000</v>
      </c>
      <c r="I84" s="322">
        <f t="shared" si="9"/>
        <v>1250000</v>
      </c>
      <c r="J84" s="323"/>
      <c r="K84" s="324"/>
      <c r="L84" s="324"/>
    </row>
    <row r="85" spans="1:12" s="8" customFormat="1" ht="16.5" customHeight="1">
      <c r="A85" s="6">
        <v>3</v>
      </c>
      <c r="B85" s="85" t="s">
        <v>440</v>
      </c>
      <c r="C85" s="86" t="s">
        <v>167</v>
      </c>
      <c r="D85" s="87" t="s">
        <v>127</v>
      </c>
      <c r="E85" s="84" t="s">
        <v>441</v>
      </c>
      <c r="F85" s="89">
        <v>7.9</v>
      </c>
      <c r="G85" s="88">
        <v>84</v>
      </c>
      <c r="H85" s="71" t="str">
        <f t="shared" si="8"/>
        <v>250.000</v>
      </c>
      <c r="I85" s="72">
        <f t="shared" si="9"/>
        <v>1250000</v>
      </c>
      <c r="J85" s="105"/>
      <c r="K85" s="125"/>
      <c r="L85" s="118"/>
    </row>
    <row r="86" spans="1:12" s="325" customFormat="1" ht="16.5" customHeight="1">
      <c r="A86" s="315">
        <v>4</v>
      </c>
      <c r="B86" s="316" t="s">
        <v>460</v>
      </c>
      <c r="C86" s="317" t="s">
        <v>89</v>
      </c>
      <c r="D86" s="318" t="s">
        <v>461</v>
      </c>
      <c r="E86" s="319" t="s">
        <v>462</v>
      </c>
      <c r="F86" s="320">
        <v>7.87</v>
      </c>
      <c r="G86" s="320">
        <v>79</v>
      </c>
      <c r="H86" s="321" t="str">
        <f t="shared" si="8"/>
        <v>250.000</v>
      </c>
      <c r="I86" s="322">
        <f t="shared" si="9"/>
        <v>1250000</v>
      </c>
      <c r="J86" s="323"/>
      <c r="K86" s="326" t="s">
        <v>70</v>
      </c>
      <c r="L86" s="324"/>
    </row>
    <row r="87" spans="1:12" s="8" customFormat="1" ht="16.5" customHeight="1">
      <c r="A87" s="6">
        <v>5</v>
      </c>
      <c r="B87" s="85" t="s">
        <v>473</v>
      </c>
      <c r="C87" s="86" t="s">
        <v>301</v>
      </c>
      <c r="D87" s="87" t="s">
        <v>474</v>
      </c>
      <c r="E87" s="84" t="s">
        <v>475</v>
      </c>
      <c r="F87" s="88">
        <v>7.87</v>
      </c>
      <c r="G87" s="88">
        <v>73</v>
      </c>
      <c r="H87" s="71" t="str">
        <f t="shared" si="8"/>
        <v>250.000</v>
      </c>
      <c r="I87" s="72">
        <f t="shared" si="9"/>
        <v>1250000</v>
      </c>
      <c r="J87" s="120"/>
      <c r="K87" s="233"/>
      <c r="L87" s="233"/>
    </row>
    <row r="88" spans="1:12" s="8" customFormat="1" ht="16.5" customHeight="1">
      <c r="A88" s="162">
        <v>6</v>
      </c>
      <c r="B88" s="221" t="s">
        <v>485</v>
      </c>
      <c r="C88" s="222" t="s">
        <v>79</v>
      </c>
      <c r="D88" s="223" t="s">
        <v>183</v>
      </c>
      <c r="E88" s="84" t="s">
        <v>486</v>
      </c>
      <c r="F88" s="224">
        <v>7.87</v>
      </c>
      <c r="G88" s="224">
        <v>71</v>
      </c>
      <c r="H88" s="225" t="str">
        <f t="shared" si="8"/>
        <v>250.000</v>
      </c>
      <c r="I88" s="228">
        <f t="shared" si="9"/>
        <v>1250000</v>
      </c>
      <c r="J88" s="134"/>
      <c r="K88" s="125" t="s">
        <v>70</v>
      </c>
      <c r="L88" s="81"/>
    </row>
    <row r="89" spans="1:12" s="8" customFormat="1" ht="16.5" customHeight="1">
      <c r="A89" s="6">
        <v>7</v>
      </c>
      <c r="B89" s="85" t="s">
        <v>521</v>
      </c>
      <c r="C89" s="86" t="s">
        <v>246</v>
      </c>
      <c r="D89" s="87" t="s">
        <v>247</v>
      </c>
      <c r="E89" s="84" t="s">
        <v>518</v>
      </c>
      <c r="F89" s="88">
        <v>7.81</v>
      </c>
      <c r="G89" s="88">
        <v>70</v>
      </c>
      <c r="H89" s="71" t="str">
        <f t="shared" si="8"/>
        <v>250.000</v>
      </c>
      <c r="I89" s="72">
        <f t="shared" si="9"/>
        <v>1250000</v>
      </c>
      <c r="J89" s="122"/>
      <c r="K89" s="81" t="s">
        <v>70</v>
      </c>
      <c r="L89" s="152" t="s">
        <v>70</v>
      </c>
    </row>
    <row r="90" spans="1:12" s="8" customFormat="1" ht="16.5" customHeight="1">
      <c r="A90" s="162">
        <v>8</v>
      </c>
      <c r="B90" s="85" t="s">
        <v>508</v>
      </c>
      <c r="C90" s="86" t="s">
        <v>509</v>
      </c>
      <c r="D90" s="87" t="s">
        <v>185</v>
      </c>
      <c r="E90" s="84" t="s">
        <v>510</v>
      </c>
      <c r="F90" s="89">
        <v>7.8</v>
      </c>
      <c r="G90" s="88">
        <v>79</v>
      </c>
      <c r="H90" s="71" t="str">
        <f t="shared" si="8"/>
        <v>250.000</v>
      </c>
      <c r="I90" s="72">
        <f t="shared" si="9"/>
        <v>1250000</v>
      </c>
      <c r="J90" s="105"/>
      <c r="K90" s="91" t="s">
        <v>70</v>
      </c>
      <c r="L90" s="118"/>
    </row>
    <row r="91" spans="1:12" s="8" customFormat="1" ht="16.5" customHeight="1">
      <c r="A91" s="6">
        <v>9</v>
      </c>
      <c r="B91" s="85" t="s">
        <v>545</v>
      </c>
      <c r="C91" s="86" t="s">
        <v>546</v>
      </c>
      <c r="D91" s="87" t="s">
        <v>190</v>
      </c>
      <c r="E91" s="84" t="s">
        <v>537</v>
      </c>
      <c r="F91" s="88">
        <v>7.74</v>
      </c>
      <c r="G91" s="88">
        <v>77</v>
      </c>
      <c r="H91" s="71" t="str">
        <f t="shared" si="8"/>
        <v>250.000</v>
      </c>
      <c r="I91" s="72">
        <f t="shared" si="9"/>
        <v>1250000</v>
      </c>
      <c r="J91" s="105"/>
      <c r="K91" s="70"/>
      <c r="L91" s="152" t="s">
        <v>70</v>
      </c>
    </row>
    <row r="92" spans="1:12" s="8" customFormat="1" ht="16.5" customHeight="1">
      <c r="A92" s="162">
        <v>10</v>
      </c>
      <c r="B92" s="85" t="s">
        <v>569</v>
      </c>
      <c r="C92" s="86" t="s">
        <v>174</v>
      </c>
      <c r="D92" s="87" t="s">
        <v>194</v>
      </c>
      <c r="E92" s="84" t="s">
        <v>566</v>
      </c>
      <c r="F92" s="89">
        <v>7.64</v>
      </c>
      <c r="G92" s="88">
        <v>73</v>
      </c>
      <c r="H92" s="71" t="str">
        <f t="shared" si="8"/>
        <v>250.000</v>
      </c>
      <c r="I92" s="72">
        <f t="shared" si="9"/>
        <v>1250000</v>
      </c>
      <c r="J92" s="105"/>
      <c r="K92" s="81" t="s">
        <v>70</v>
      </c>
      <c r="L92" s="152" t="s">
        <v>70</v>
      </c>
    </row>
    <row r="93" spans="1:12" s="8" customFormat="1" ht="16.5" customHeight="1">
      <c r="A93" s="6">
        <v>11</v>
      </c>
      <c r="B93" s="85" t="s">
        <v>449</v>
      </c>
      <c r="C93" s="86" t="s">
        <v>450</v>
      </c>
      <c r="D93" s="87" t="s">
        <v>451</v>
      </c>
      <c r="E93" s="84" t="s">
        <v>452</v>
      </c>
      <c r="F93" s="89">
        <v>7.62</v>
      </c>
      <c r="G93" s="88">
        <v>82</v>
      </c>
      <c r="H93" s="71" t="str">
        <f t="shared" si="8"/>
        <v>250.000</v>
      </c>
      <c r="I93" s="72">
        <f t="shared" si="9"/>
        <v>1250000</v>
      </c>
      <c r="J93" s="106"/>
      <c r="K93" s="81"/>
      <c r="L93" s="118"/>
    </row>
    <row r="94" spans="1:12" s="8" customFormat="1" ht="16.5" customHeight="1">
      <c r="A94" s="162">
        <v>12</v>
      </c>
      <c r="B94" s="85" t="s">
        <v>535</v>
      </c>
      <c r="C94" s="86" t="s">
        <v>536</v>
      </c>
      <c r="D94" s="87" t="s">
        <v>101</v>
      </c>
      <c r="E94" s="84" t="s">
        <v>537</v>
      </c>
      <c r="F94" s="88">
        <v>7.55</v>
      </c>
      <c r="G94" s="88">
        <v>77</v>
      </c>
      <c r="H94" s="71" t="str">
        <f t="shared" si="8"/>
        <v>250.000</v>
      </c>
      <c r="I94" s="72">
        <f t="shared" si="9"/>
        <v>1250000</v>
      </c>
      <c r="J94" s="243"/>
      <c r="K94" s="118"/>
      <c r="L94" s="152" t="s">
        <v>70</v>
      </c>
    </row>
    <row r="95" spans="1:12" s="8" customFormat="1" ht="16.5" customHeight="1">
      <c r="A95" s="6">
        <v>13</v>
      </c>
      <c r="B95" s="85" t="s">
        <v>527</v>
      </c>
      <c r="C95" s="86" t="s">
        <v>528</v>
      </c>
      <c r="D95" s="87" t="s">
        <v>181</v>
      </c>
      <c r="E95" s="84" t="s">
        <v>518</v>
      </c>
      <c r="F95" s="88">
        <v>7.47</v>
      </c>
      <c r="G95" s="88">
        <v>77</v>
      </c>
      <c r="H95" s="71" t="str">
        <f t="shared" si="8"/>
        <v>250.000</v>
      </c>
      <c r="I95" s="72">
        <f t="shared" si="9"/>
        <v>1250000</v>
      </c>
      <c r="J95" s="112"/>
      <c r="K95" s="118"/>
      <c r="L95" s="152" t="s">
        <v>70</v>
      </c>
    </row>
    <row r="96" spans="1:12" s="8" customFormat="1" ht="16.5" customHeight="1">
      <c r="A96" s="162">
        <v>14</v>
      </c>
      <c r="B96" s="85" t="s">
        <v>453</v>
      </c>
      <c r="C96" s="86" t="s">
        <v>454</v>
      </c>
      <c r="D96" s="87" t="s">
        <v>455</v>
      </c>
      <c r="E96" s="84" t="s">
        <v>452</v>
      </c>
      <c r="F96" s="89">
        <v>7.47</v>
      </c>
      <c r="G96" s="88">
        <v>83</v>
      </c>
      <c r="H96" s="71" t="str">
        <f t="shared" si="8"/>
        <v>250.000</v>
      </c>
      <c r="I96" s="72">
        <f t="shared" si="9"/>
        <v>1250000</v>
      </c>
      <c r="J96" s="106"/>
      <c r="K96" s="124" t="s">
        <v>70</v>
      </c>
      <c r="L96" s="118"/>
    </row>
    <row r="97" spans="1:12" s="8" customFormat="1" ht="16.5" customHeight="1">
      <c r="A97" s="6">
        <v>15</v>
      </c>
      <c r="B97" s="85" t="s">
        <v>436</v>
      </c>
      <c r="C97" s="86" t="s">
        <v>286</v>
      </c>
      <c r="D97" s="87" t="s">
        <v>104</v>
      </c>
      <c r="E97" s="84" t="s">
        <v>431</v>
      </c>
      <c r="F97" s="88">
        <v>7.31</v>
      </c>
      <c r="G97" s="88">
        <v>78</v>
      </c>
      <c r="H97" s="71" t="str">
        <f t="shared" si="8"/>
        <v>250.000</v>
      </c>
      <c r="I97" s="72">
        <f t="shared" si="9"/>
        <v>1250000</v>
      </c>
      <c r="J97" s="130"/>
      <c r="K97" s="81"/>
      <c r="L97" s="118"/>
    </row>
    <row r="98" spans="1:12" s="8" customFormat="1" ht="16.5" customHeight="1">
      <c r="A98" s="162">
        <v>16</v>
      </c>
      <c r="B98" s="85" t="s">
        <v>492</v>
      </c>
      <c r="C98" s="86" t="s">
        <v>493</v>
      </c>
      <c r="D98" s="87" t="s">
        <v>133</v>
      </c>
      <c r="E98" s="84" t="s">
        <v>494</v>
      </c>
      <c r="F98" s="89">
        <v>7.3</v>
      </c>
      <c r="G98" s="88">
        <v>80</v>
      </c>
      <c r="H98" s="71" t="str">
        <f t="shared" si="8"/>
        <v>250.000</v>
      </c>
      <c r="I98" s="72">
        <f t="shared" si="9"/>
        <v>1250000</v>
      </c>
      <c r="J98" s="227"/>
      <c r="K98" s="74"/>
      <c r="L98" s="152" t="s">
        <v>70</v>
      </c>
    </row>
    <row r="99" spans="1:12" s="8" customFormat="1" ht="16.5" customHeight="1">
      <c r="A99" s="6">
        <v>17</v>
      </c>
      <c r="B99" s="85" t="s">
        <v>437</v>
      </c>
      <c r="C99" s="86" t="s">
        <v>438</v>
      </c>
      <c r="D99" s="87" t="s">
        <v>99</v>
      </c>
      <c r="E99" s="84" t="s">
        <v>431</v>
      </c>
      <c r="F99" s="88">
        <v>7.26</v>
      </c>
      <c r="G99" s="88">
        <v>74</v>
      </c>
      <c r="H99" s="71" t="str">
        <f t="shared" si="8"/>
        <v>250.000</v>
      </c>
      <c r="I99" s="72">
        <f t="shared" si="9"/>
        <v>1250000</v>
      </c>
      <c r="J99" s="106"/>
      <c r="K99" s="92" t="s">
        <v>70</v>
      </c>
      <c r="L99" s="118"/>
    </row>
    <row r="100" spans="1:12" s="8" customFormat="1" ht="16.5" customHeight="1">
      <c r="A100" s="162">
        <v>18</v>
      </c>
      <c r="B100" s="85" t="s">
        <v>560</v>
      </c>
      <c r="C100" s="86" t="s">
        <v>561</v>
      </c>
      <c r="D100" s="87" t="s">
        <v>137</v>
      </c>
      <c r="E100" s="84" t="s">
        <v>559</v>
      </c>
      <c r="F100" s="89">
        <v>7.26</v>
      </c>
      <c r="G100" s="88">
        <v>84</v>
      </c>
      <c r="H100" s="71" t="str">
        <f t="shared" si="8"/>
        <v>250.000</v>
      </c>
      <c r="I100" s="72">
        <f t="shared" si="9"/>
        <v>1250000</v>
      </c>
      <c r="J100" s="106"/>
      <c r="K100" s="74"/>
      <c r="L100" s="152"/>
    </row>
    <row r="101" spans="1:12" s="8" customFormat="1" ht="16.5" customHeight="1">
      <c r="A101" s="6">
        <v>19</v>
      </c>
      <c r="B101" s="85" t="s">
        <v>456</v>
      </c>
      <c r="C101" s="86" t="s">
        <v>457</v>
      </c>
      <c r="D101" s="87" t="s">
        <v>126</v>
      </c>
      <c r="E101" s="84" t="s">
        <v>452</v>
      </c>
      <c r="F101" s="89">
        <v>7.18</v>
      </c>
      <c r="G101" s="88">
        <v>70</v>
      </c>
      <c r="H101" s="71" t="str">
        <f t="shared" si="8"/>
        <v>250.000</v>
      </c>
      <c r="I101" s="72">
        <f t="shared" si="9"/>
        <v>1250000</v>
      </c>
      <c r="J101" s="73"/>
      <c r="K101" s="91" t="s">
        <v>70</v>
      </c>
      <c r="L101" s="119"/>
    </row>
    <row r="102" spans="1:12" s="8" customFormat="1" ht="16.5" customHeight="1">
      <c r="A102" s="162">
        <v>20</v>
      </c>
      <c r="B102" s="85" t="s">
        <v>458</v>
      </c>
      <c r="C102" s="86" t="s">
        <v>89</v>
      </c>
      <c r="D102" s="87" t="s">
        <v>459</v>
      </c>
      <c r="E102" s="84" t="s">
        <v>452</v>
      </c>
      <c r="F102" s="89">
        <v>7.14</v>
      </c>
      <c r="G102" s="88">
        <v>72</v>
      </c>
      <c r="H102" s="71" t="str">
        <f t="shared" si="8"/>
        <v>250.000</v>
      </c>
      <c r="I102" s="72">
        <f t="shared" si="9"/>
        <v>1250000</v>
      </c>
      <c r="J102" s="161"/>
      <c r="K102" s="91" t="s">
        <v>70</v>
      </c>
      <c r="L102" s="81"/>
    </row>
    <row r="103" spans="1:12" s="8" customFormat="1" ht="16.5" customHeight="1">
      <c r="A103" s="6">
        <v>21</v>
      </c>
      <c r="B103" s="85" t="s">
        <v>476</v>
      </c>
      <c r="C103" s="86" t="s">
        <v>477</v>
      </c>
      <c r="D103" s="87" t="s">
        <v>291</v>
      </c>
      <c r="E103" s="84" t="s">
        <v>478</v>
      </c>
      <c r="F103" s="89">
        <v>7.12</v>
      </c>
      <c r="G103" s="88">
        <v>71</v>
      </c>
      <c r="H103" s="71" t="str">
        <f t="shared" si="8"/>
        <v>250.000</v>
      </c>
      <c r="I103" s="72">
        <f t="shared" si="9"/>
        <v>1250000</v>
      </c>
      <c r="J103" s="105"/>
      <c r="K103" s="91" t="s">
        <v>70</v>
      </c>
      <c r="L103" s="118"/>
    </row>
    <row r="104" spans="1:12" s="8" customFormat="1" ht="16.5" customHeight="1">
      <c r="A104" s="162">
        <v>22</v>
      </c>
      <c r="B104" s="85" t="s">
        <v>429</v>
      </c>
      <c r="C104" s="86" t="s">
        <v>430</v>
      </c>
      <c r="D104" s="87" t="s">
        <v>97</v>
      </c>
      <c r="E104" s="84" t="s">
        <v>431</v>
      </c>
      <c r="F104" s="88">
        <v>7.06</v>
      </c>
      <c r="G104" s="88">
        <v>72</v>
      </c>
      <c r="H104" s="71" t="str">
        <f t="shared" si="8"/>
        <v>250.000</v>
      </c>
      <c r="I104" s="149">
        <f t="shared" si="9"/>
        <v>1250000</v>
      </c>
      <c r="J104" s="104"/>
      <c r="K104" s="91"/>
      <c r="L104" s="118"/>
    </row>
  </sheetData>
  <sortState ref="A83:M111">
    <sortCondition descending="1" ref="F83:F111"/>
  </sortState>
  <mergeCells count="25">
    <mergeCell ref="A80:L80"/>
    <mergeCell ref="C82:D82"/>
    <mergeCell ref="A58:C58"/>
    <mergeCell ref="E58:H58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66:D66"/>
    <mergeCell ref="E66:H66"/>
    <mergeCell ref="I66:K66"/>
    <mergeCell ref="A59:J59"/>
    <mergeCell ref="A61:D61"/>
    <mergeCell ref="E61:H61"/>
    <mergeCell ref="I61:J61"/>
    <mergeCell ref="A63:D63"/>
    <mergeCell ref="E63:H63"/>
    <mergeCell ref="I63:J63"/>
  </mergeCells>
  <conditionalFormatting sqref="F83:F104 F10:F57">
    <cfRule type="cellIs" dxfId="140" priority="10" stopIfTrue="1" operator="lessThan">
      <formula>3</formula>
    </cfRule>
    <cfRule type="cellIs" dxfId="139" priority="11" stopIfTrue="1" operator="lessThan">
      <formula>5</formula>
    </cfRule>
    <cfRule type="cellIs" dxfId="138" priority="12" stopIfTrue="1" operator="notBetween">
      <formula>7</formula>
      <formula>"&lt;7"</formula>
    </cfRule>
  </conditionalFormatting>
  <conditionalFormatting sqref="G83:G104 G10:G57">
    <cfRule type="cellIs" dxfId="137" priority="7" stopIfTrue="1" operator="lessThan">
      <formula>30</formula>
    </cfRule>
    <cfRule type="cellIs" dxfId="136" priority="8" stopIfTrue="1" operator="lessThan">
      <formula>50</formula>
    </cfRule>
    <cfRule type="cellIs" dxfId="135" priority="9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1"/>
  <sheetViews>
    <sheetView view="pageBreakPreview" topLeftCell="A67" zoomScaleNormal="100" workbookViewId="0">
      <selection activeCell="A82" sqref="A82:XFD82"/>
    </sheetView>
  </sheetViews>
  <sheetFormatPr defaultRowHeight="15"/>
  <cols>
    <col min="1" max="1" width="4.625" style="2" customWidth="1"/>
    <col min="2" max="2" width="9.625" style="2" customWidth="1"/>
    <col min="3" max="3" width="18.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17" customWidth="1"/>
    <col min="10" max="10" width="13.625" style="2" customWidth="1"/>
    <col min="11" max="11" width="8.375" style="2" hidden="1" customWidth="1"/>
    <col min="12" max="12" width="4.625" style="17" customWidth="1"/>
    <col min="13" max="16384" width="9" style="2"/>
  </cols>
  <sheetData>
    <row r="1" spans="1:12" ht="18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</row>
    <row r="2" spans="1:12" ht="18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</row>
    <row r="3" spans="1:12" ht="18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</row>
    <row r="4" spans="1:12" s="26" customFormat="1" ht="18" customHeight="1">
      <c r="A4" s="271"/>
      <c r="B4" s="271"/>
      <c r="C4" s="272"/>
      <c r="D4" s="272"/>
      <c r="E4" s="272"/>
      <c r="L4" s="27"/>
    </row>
    <row r="5" spans="1:12" ht="45" customHeight="1">
      <c r="A5" s="274" t="s">
        <v>375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</row>
    <row r="6" spans="1:12" s="8" customFormat="1" ht="24.95" customHeight="1">
      <c r="A6" s="276" t="s">
        <v>578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0" customHeight="1">
      <c r="A7" s="269" t="s">
        <v>1732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  <c r="L7" s="15"/>
    </row>
    <row r="8" spans="1:12" s="8" customFormat="1" ht="15" customHeight="1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23"/>
    </row>
    <row r="9" spans="1:12" s="8" customFormat="1" ht="30" customHeight="1">
      <c r="A9" s="145" t="s">
        <v>0</v>
      </c>
      <c r="B9" s="145" t="s">
        <v>54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145" t="s">
        <v>9</v>
      </c>
      <c r="I9" s="5" t="s">
        <v>11</v>
      </c>
      <c r="J9" s="5" t="s">
        <v>10</v>
      </c>
      <c r="K9" s="145" t="s">
        <v>2</v>
      </c>
      <c r="L9" s="5" t="s">
        <v>13</v>
      </c>
    </row>
    <row r="10" spans="1:12" s="8" customFormat="1" ht="18.95" customHeight="1">
      <c r="A10" s="6">
        <v>1</v>
      </c>
      <c r="B10" s="85" t="s">
        <v>595</v>
      </c>
      <c r="C10" s="86" t="s">
        <v>596</v>
      </c>
      <c r="D10" s="87" t="s">
        <v>597</v>
      </c>
      <c r="E10" s="84" t="s">
        <v>598</v>
      </c>
      <c r="F10" s="88">
        <v>9.01</v>
      </c>
      <c r="G10" s="88">
        <v>80</v>
      </c>
      <c r="H10" s="71" t="str">
        <f t="shared" ref="H10:H41" si="0">IF(AND(F10&gt;=9,G10&gt;=90),"500.000",IF(AND(F10&gt;=8,G10&gt;=80),"425.000",IF(AND(F10&gt;=7,G10&gt;=70),"250.000"," ")))</f>
        <v>425.000</v>
      </c>
      <c r="I10" s="151">
        <f t="shared" ref="I10:I41" si="1">H10*5</f>
        <v>2125000</v>
      </c>
      <c r="J10" s="112"/>
      <c r="K10" s="81"/>
      <c r="L10" s="70"/>
    </row>
    <row r="11" spans="1:12" s="8" customFormat="1" ht="18.95" customHeight="1">
      <c r="A11" s="6">
        <v>2</v>
      </c>
      <c r="B11" s="85" t="s">
        <v>599</v>
      </c>
      <c r="C11" s="86" t="s">
        <v>600</v>
      </c>
      <c r="D11" s="87" t="s">
        <v>200</v>
      </c>
      <c r="E11" s="84" t="s">
        <v>598</v>
      </c>
      <c r="F11" s="88">
        <v>8.33</v>
      </c>
      <c r="G11" s="88">
        <v>90</v>
      </c>
      <c r="H11" s="71" t="str">
        <f t="shared" si="0"/>
        <v>425.000</v>
      </c>
      <c r="I11" s="151">
        <f t="shared" si="1"/>
        <v>2125000</v>
      </c>
      <c r="J11" s="105"/>
      <c r="K11" s="81" t="s">
        <v>70</v>
      </c>
      <c r="L11" s="157" t="s">
        <v>70</v>
      </c>
    </row>
    <row r="12" spans="1:12" s="8" customFormat="1" ht="18.95" customHeight="1">
      <c r="A12" s="6">
        <v>3</v>
      </c>
      <c r="B12" s="85" t="s">
        <v>610</v>
      </c>
      <c r="C12" s="86" t="s">
        <v>611</v>
      </c>
      <c r="D12" s="87" t="s">
        <v>82</v>
      </c>
      <c r="E12" s="84" t="s">
        <v>612</v>
      </c>
      <c r="F12" s="88">
        <v>8.11</v>
      </c>
      <c r="G12" s="88">
        <v>81</v>
      </c>
      <c r="H12" s="71" t="str">
        <f t="shared" si="0"/>
        <v>425.000</v>
      </c>
      <c r="I12" s="151">
        <f t="shared" si="1"/>
        <v>2125000</v>
      </c>
      <c r="J12" s="106"/>
      <c r="K12" s="124" t="s">
        <v>70</v>
      </c>
      <c r="L12" s="70"/>
    </row>
    <row r="13" spans="1:12" s="8" customFormat="1" ht="18.95" customHeight="1">
      <c r="A13" s="6">
        <v>4</v>
      </c>
      <c r="B13" s="85" t="s">
        <v>622</v>
      </c>
      <c r="C13" s="86" t="s">
        <v>623</v>
      </c>
      <c r="D13" s="87" t="s">
        <v>102</v>
      </c>
      <c r="E13" s="84" t="s">
        <v>618</v>
      </c>
      <c r="F13" s="88">
        <v>8.02</v>
      </c>
      <c r="G13" s="88">
        <v>94</v>
      </c>
      <c r="H13" s="71" t="str">
        <f t="shared" si="0"/>
        <v>425.000</v>
      </c>
      <c r="I13" s="151">
        <f t="shared" si="1"/>
        <v>2125000</v>
      </c>
      <c r="J13" s="112"/>
      <c r="K13" s="81" t="s">
        <v>70</v>
      </c>
      <c r="L13" s="92"/>
    </row>
    <row r="14" spans="1:12" s="8" customFormat="1" ht="18.95" customHeight="1">
      <c r="A14" s="6">
        <v>5</v>
      </c>
      <c r="B14" s="85" t="s">
        <v>668</v>
      </c>
      <c r="C14" s="86" t="s">
        <v>550</v>
      </c>
      <c r="D14" s="87" t="s">
        <v>181</v>
      </c>
      <c r="E14" s="84" t="s">
        <v>659</v>
      </c>
      <c r="F14" s="89">
        <v>8.4</v>
      </c>
      <c r="G14" s="88">
        <v>84</v>
      </c>
      <c r="H14" s="71" t="str">
        <f t="shared" si="0"/>
        <v>425.000</v>
      </c>
      <c r="I14" s="151">
        <f t="shared" si="1"/>
        <v>2125000</v>
      </c>
      <c r="J14" s="131"/>
      <c r="K14" s="81"/>
      <c r="L14" s="157" t="s">
        <v>70</v>
      </c>
    </row>
    <row r="15" spans="1:12" s="8" customFormat="1" ht="18.95" customHeight="1">
      <c r="A15" s="6">
        <v>6</v>
      </c>
      <c r="B15" s="85" t="s">
        <v>669</v>
      </c>
      <c r="C15" s="86" t="s">
        <v>242</v>
      </c>
      <c r="D15" s="87" t="s">
        <v>181</v>
      </c>
      <c r="E15" s="84" t="s">
        <v>659</v>
      </c>
      <c r="F15" s="89">
        <v>8.32</v>
      </c>
      <c r="G15" s="88">
        <v>84</v>
      </c>
      <c r="H15" s="71" t="str">
        <f t="shared" si="0"/>
        <v>425.000</v>
      </c>
      <c r="I15" s="151">
        <f t="shared" si="1"/>
        <v>2125000</v>
      </c>
      <c r="J15" s="130"/>
      <c r="K15" s="81"/>
      <c r="L15" s="157" t="s">
        <v>70</v>
      </c>
    </row>
    <row r="16" spans="1:12" s="8" customFormat="1" ht="18.95" customHeight="1">
      <c r="A16" s="6">
        <v>7</v>
      </c>
      <c r="B16" s="85" t="s">
        <v>670</v>
      </c>
      <c r="C16" s="86" t="s">
        <v>157</v>
      </c>
      <c r="D16" s="87" t="s">
        <v>501</v>
      </c>
      <c r="E16" s="84" t="s">
        <v>659</v>
      </c>
      <c r="F16" s="89">
        <v>8.82</v>
      </c>
      <c r="G16" s="88">
        <v>84</v>
      </c>
      <c r="H16" s="71" t="str">
        <f t="shared" si="0"/>
        <v>425.000</v>
      </c>
      <c r="I16" s="151">
        <f t="shared" si="1"/>
        <v>2125000</v>
      </c>
      <c r="J16" s="106"/>
      <c r="K16" s="124" t="s">
        <v>70</v>
      </c>
      <c r="L16" s="157" t="s">
        <v>70</v>
      </c>
    </row>
    <row r="17" spans="1:12" s="8" customFormat="1" ht="18.95" customHeight="1">
      <c r="A17" s="6">
        <v>8</v>
      </c>
      <c r="B17" s="85" t="s">
        <v>671</v>
      </c>
      <c r="C17" s="86" t="s">
        <v>672</v>
      </c>
      <c r="D17" s="87" t="s">
        <v>202</v>
      </c>
      <c r="E17" s="84" t="s">
        <v>659</v>
      </c>
      <c r="F17" s="89">
        <v>8.3800000000000008</v>
      </c>
      <c r="G17" s="88">
        <v>83</v>
      </c>
      <c r="H17" s="71" t="str">
        <f t="shared" si="0"/>
        <v>425.000</v>
      </c>
      <c r="I17" s="151">
        <f t="shared" si="1"/>
        <v>2125000</v>
      </c>
      <c r="J17" s="106"/>
      <c r="K17" s="74"/>
      <c r="L17" s="157" t="s">
        <v>70</v>
      </c>
    </row>
    <row r="18" spans="1:12" s="8" customFormat="1" ht="18.95" customHeight="1">
      <c r="A18" s="6">
        <v>9</v>
      </c>
      <c r="B18" s="85" t="s">
        <v>673</v>
      </c>
      <c r="C18" s="86" t="s">
        <v>260</v>
      </c>
      <c r="D18" s="87" t="s">
        <v>93</v>
      </c>
      <c r="E18" s="84" t="s">
        <v>674</v>
      </c>
      <c r="F18" s="89">
        <v>8.6999999999999993</v>
      </c>
      <c r="G18" s="88">
        <v>81</v>
      </c>
      <c r="H18" s="71" t="str">
        <f t="shared" si="0"/>
        <v>425.000</v>
      </c>
      <c r="I18" s="151">
        <f t="shared" si="1"/>
        <v>2125000</v>
      </c>
      <c r="J18" s="105"/>
      <c r="K18" s="91"/>
      <c r="L18" s="152"/>
    </row>
    <row r="19" spans="1:12" s="8" customFormat="1" ht="18.95" customHeight="1">
      <c r="A19" s="6">
        <v>10</v>
      </c>
      <c r="B19" s="85" t="s">
        <v>680</v>
      </c>
      <c r="C19" s="86" t="s">
        <v>681</v>
      </c>
      <c r="D19" s="87" t="s">
        <v>190</v>
      </c>
      <c r="E19" s="84" t="s">
        <v>676</v>
      </c>
      <c r="F19" s="88">
        <v>8.35</v>
      </c>
      <c r="G19" s="88">
        <v>80</v>
      </c>
      <c r="H19" s="71" t="str">
        <f t="shared" si="0"/>
        <v>425.000</v>
      </c>
      <c r="I19" s="151">
        <f t="shared" si="1"/>
        <v>2125000</v>
      </c>
      <c r="J19" s="107"/>
      <c r="K19" s="91" t="s">
        <v>70</v>
      </c>
      <c r="L19" s="157" t="s">
        <v>70</v>
      </c>
    </row>
    <row r="20" spans="1:12" s="8" customFormat="1" ht="18.95" customHeight="1">
      <c r="A20" s="6">
        <v>11</v>
      </c>
      <c r="B20" s="85" t="s">
        <v>724</v>
      </c>
      <c r="C20" s="86" t="s">
        <v>725</v>
      </c>
      <c r="D20" s="87" t="s">
        <v>99</v>
      </c>
      <c r="E20" s="84" t="s">
        <v>726</v>
      </c>
      <c r="F20" s="89">
        <v>8.42</v>
      </c>
      <c r="G20" s="88">
        <v>86</v>
      </c>
      <c r="H20" s="71" t="str">
        <f t="shared" si="0"/>
        <v>425.000</v>
      </c>
      <c r="I20" s="151">
        <f t="shared" si="1"/>
        <v>2125000</v>
      </c>
      <c r="J20" s="131"/>
      <c r="K20" s="92" t="s">
        <v>70</v>
      </c>
      <c r="L20" s="157"/>
    </row>
    <row r="21" spans="1:12" s="8" customFormat="1" ht="18.95" customHeight="1">
      <c r="A21" s="6">
        <v>12</v>
      </c>
      <c r="B21" s="85" t="s">
        <v>730</v>
      </c>
      <c r="C21" s="86" t="s">
        <v>731</v>
      </c>
      <c r="D21" s="87" t="s">
        <v>100</v>
      </c>
      <c r="E21" s="84" t="s">
        <v>732</v>
      </c>
      <c r="F21" s="89">
        <v>8.4499999999999993</v>
      </c>
      <c r="G21" s="88">
        <v>100</v>
      </c>
      <c r="H21" s="71" t="str">
        <f t="shared" si="0"/>
        <v>425.000</v>
      </c>
      <c r="I21" s="151">
        <f t="shared" si="1"/>
        <v>2125000</v>
      </c>
      <c r="J21" s="105"/>
      <c r="K21" s="81"/>
      <c r="L21" s="157" t="s">
        <v>70</v>
      </c>
    </row>
    <row r="22" spans="1:12" s="8" customFormat="1" ht="18.95" customHeight="1">
      <c r="A22" s="6">
        <v>13</v>
      </c>
      <c r="B22" s="209" t="s">
        <v>744</v>
      </c>
      <c r="C22" s="210" t="s">
        <v>745</v>
      </c>
      <c r="D22" s="211" t="s">
        <v>93</v>
      </c>
      <c r="E22" s="84" t="s">
        <v>732</v>
      </c>
      <c r="F22" s="89">
        <v>8.32</v>
      </c>
      <c r="G22" s="88">
        <v>80</v>
      </c>
      <c r="H22" s="71" t="str">
        <f t="shared" si="0"/>
        <v>425.000</v>
      </c>
      <c r="I22" s="151">
        <f t="shared" si="1"/>
        <v>2125000</v>
      </c>
      <c r="J22" s="104"/>
      <c r="K22" s="92" t="s">
        <v>70</v>
      </c>
      <c r="L22" s="152"/>
    </row>
    <row r="23" spans="1:12" s="8" customFormat="1" ht="18.95" customHeight="1">
      <c r="A23" s="6">
        <v>14</v>
      </c>
      <c r="B23" s="85" t="s">
        <v>773</v>
      </c>
      <c r="C23" s="86" t="s">
        <v>774</v>
      </c>
      <c r="D23" s="87" t="s">
        <v>101</v>
      </c>
      <c r="E23" s="84" t="s">
        <v>772</v>
      </c>
      <c r="F23" s="89">
        <v>8.0399999999999991</v>
      </c>
      <c r="G23" s="88">
        <v>90</v>
      </c>
      <c r="H23" s="71" t="str">
        <f t="shared" si="0"/>
        <v>425.000</v>
      </c>
      <c r="I23" s="151">
        <f t="shared" si="1"/>
        <v>2125000</v>
      </c>
      <c r="J23" s="122"/>
      <c r="K23" s="81" t="s">
        <v>70</v>
      </c>
      <c r="L23" s="157" t="s">
        <v>70</v>
      </c>
    </row>
    <row r="24" spans="1:12" s="8" customFormat="1" ht="18.95" customHeight="1">
      <c r="A24" s="6">
        <v>15</v>
      </c>
      <c r="B24" s="85" t="s">
        <v>775</v>
      </c>
      <c r="C24" s="86" t="s">
        <v>776</v>
      </c>
      <c r="D24" s="87" t="s">
        <v>100</v>
      </c>
      <c r="E24" s="84" t="s">
        <v>777</v>
      </c>
      <c r="F24" s="88">
        <v>8.85</v>
      </c>
      <c r="G24" s="88">
        <v>83</v>
      </c>
      <c r="H24" s="71" t="str">
        <f t="shared" si="0"/>
        <v>425.000</v>
      </c>
      <c r="I24" s="151">
        <f t="shared" si="1"/>
        <v>2125000</v>
      </c>
      <c r="J24" s="161"/>
      <c r="K24" s="81" t="s">
        <v>70</v>
      </c>
      <c r="L24" s="157" t="s">
        <v>70</v>
      </c>
    </row>
    <row r="25" spans="1:12" s="8" customFormat="1" ht="18.95" customHeight="1">
      <c r="A25" s="6">
        <v>16</v>
      </c>
      <c r="B25" s="85" t="s">
        <v>783</v>
      </c>
      <c r="C25" s="86" t="s">
        <v>784</v>
      </c>
      <c r="D25" s="87" t="s">
        <v>159</v>
      </c>
      <c r="E25" s="84" t="s">
        <v>777</v>
      </c>
      <c r="F25" s="89">
        <v>8.5</v>
      </c>
      <c r="G25" s="88">
        <v>81</v>
      </c>
      <c r="H25" s="71" t="str">
        <f t="shared" si="0"/>
        <v>425.000</v>
      </c>
      <c r="I25" s="151">
        <f t="shared" si="1"/>
        <v>2125000</v>
      </c>
      <c r="J25" s="112"/>
      <c r="K25" s="124" t="s">
        <v>70</v>
      </c>
      <c r="L25" s="157"/>
    </row>
    <row r="26" spans="1:12" s="8" customFormat="1" ht="18.95" customHeight="1">
      <c r="A26" s="6">
        <v>17</v>
      </c>
      <c r="B26" s="85" t="s">
        <v>792</v>
      </c>
      <c r="C26" s="86" t="s">
        <v>793</v>
      </c>
      <c r="D26" s="87" t="s">
        <v>794</v>
      </c>
      <c r="E26" s="84" t="s">
        <v>795</v>
      </c>
      <c r="F26" s="89">
        <v>8.9</v>
      </c>
      <c r="G26" s="88">
        <v>80</v>
      </c>
      <c r="H26" s="71" t="str">
        <f t="shared" si="0"/>
        <v>425.000</v>
      </c>
      <c r="I26" s="151">
        <f t="shared" si="1"/>
        <v>2125000</v>
      </c>
      <c r="J26" s="105"/>
      <c r="K26" s="81" t="s">
        <v>70</v>
      </c>
      <c r="L26" s="157"/>
    </row>
    <row r="27" spans="1:12" s="8" customFormat="1" ht="18.95" customHeight="1">
      <c r="A27" s="6">
        <v>18</v>
      </c>
      <c r="B27" s="85" t="s">
        <v>797</v>
      </c>
      <c r="C27" s="86" t="s">
        <v>798</v>
      </c>
      <c r="D27" s="87" t="s">
        <v>104</v>
      </c>
      <c r="E27" s="84" t="s">
        <v>795</v>
      </c>
      <c r="F27" s="89">
        <v>8.76</v>
      </c>
      <c r="G27" s="88">
        <v>80</v>
      </c>
      <c r="H27" s="71" t="str">
        <f t="shared" si="0"/>
        <v>425.000</v>
      </c>
      <c r="I27" s="151">
        <f t="shared" si="1"/>
        <v>2125000</v>
      </c>
      <c r="J27" s="104"/>
      <c r="K27" s="81" t="s">
        <v>70</v>
      </c>
      <c r="L27" s="152"/>
    </row>
    <row r="28" spans="1:12" s="8" customFormat="1" ht="18.95" customHeight="1">
      <c r="A28" s="6">
        <v>19</v>
      </c>
      <c r="B28" s="85" t="s">
        <v>801</v>
      </c>
      <c r="C28" s="86" t="s">
        <v>802</v>
      </c>
      <c r="D28" s="87" t="s">
        <v>198</v>
      </c>
      <c r="E28" s="84" t="s">
        <v>795</v>
      </c>
      <c r="F28" s="89">
        <v>8.89</v>
      </c>
      <c r="G28" s="88">
        <v>81</v>
      </c>
      <c r="H28" s="71" t="str">
        <f t="shared" si="0"/>
        <v>425.000</v>
      </c>
      <c r="I28" s="151">
        <f t="shared" si="1"/>
        <v>2125000</v>
      </c>
      <c r="J28" s="105"/>
      <c r="K28" s="70"/>
      <c r="L28" s="160" t="s">
        <v>70</v>
      </c>
    </row>
    <row r="29" spans="1:12" s="8" customFormat="1" ht="18.95" customHeight="1">
      <c r="A29" s="6">
        <v>20</v>
      </c>
      <c r="B29" s="85" t="s">
        <v>804</v>
      </c>
      <c r="C29" s="86" t="s">
        <v>805</v>
      </c>
      <c r="D29" s="87" t="s">
        <v>115</v>
      </c>
      <c r="E29" s="84" t="s">
        <v>795</v>
      </c>
      <c r="F29" s="89">
        <v>8.73</v>
      </c>
      <c r="G29" s="88">
        <v>80</v>
      </c>
      <c r="H29" s="71" t="str">
        <f t="shared" si="0"/>
        <v>425.000</v>
      </c>
      <c r="I29" s="151">
        <f t="shared" si="1"/>
        <v>2125000</v>
      </c>
      <c r="J29" s="104"/>
      <c r="K29" s="91"/>
      <c r="L29" s="160" t="s">
        <v>70</v>
      </c>
    </row>
    <row r="30" spans="1:12" s="8" customFormat="1" ht="18.95" customHeight="1">
      <c r="A30" s="6">
        <v>21</v>
      </c>
      <c r="B30" s="85" t="s">
        <v>806</v>
      </c>
      <c r="C30" s="86" t="s">
        <v>201</v>
      </c>
      <c r="D30" s="87" t="s">
        <v>96</v>
      </c>
      <c r="E30" s="84" t="s">
        <v>795</v>
      </c>
      <c r="F30" s="89">
        <v>8.24</v>
      </c>
      <c r="G30" s="88">
        <v>90</v>
      </c>
      <c r="H30" s="71" t="str">
        <f t="shared" si="0"/>
        <v>425.000</v>
      </c>
      <c r="I30" s="151">
        <f t="shared" si="1"/>
        <v>2125000</v>
      </c>
      <c r="J30" s="105"/>
      <c r="K30" s="74"/>
      <c r="L30" s="157" t="s">
        <v>70</v>
      </c>
    </row>
    <row r="31" spans="1:12" s="8" customFormat="1" ht="18.95" customHeight="1">
      <c r="A31" s="6">
        <v>22</v>
      </c>
      <c r="B31" s="85" t="s">
        <v>810</v>
      </c>
      <c r="C31" s="86" t="s">
        <v>811</v>
      </c>
      <c r="D31" s="87" t="s">
        <v>271</v>
      </c>
      <c r="E31" s="84" t="s">
        <v>795</v>
      </c>
      <c r="F31" s="89">
        <v>8.31</v>
      </c>
      <c r="G31" s="88">
        <v>80</v>
      </c>
      <c r="H31" s="71" t="str">
        <f t="shared" si="0"/>
        <v>425.000</v>
      </c>
      <c r="I31" s="151">
        <f t="shared" si="1"/>
        <v>2125000</v>
      </c>
      <c r="J31" s="131"/>
      <c r="K31" s="92" t="s">
        <v>70</v>
      </c>
      <c r="L31" s="160" t="s">
        <v>70</v>
      </c>
    </row>
    <row r="32" spans="1:12" s="8" customFormat="1" ht="18.95" customHeight="1">
      <c r="A32" s="6">
        <v>23</v>
      </c>
      <c r="B32" s="85" t="s">
        <v>816</v>
      </c>
      <c r="C32" s="86" t="s">
        <v>817</v>
      </c>
      <c r="D32" s="87" t="s">
        <v>88</v>
      </c>
      <c r="E32" s="84" t="s">
        <v>815</v>
      </c>
      <c r="F32" s="89">
        <v>8.83</v>
      </c>
      <c r="G32" s="88">
        <v>95</v>
      </c>
      <c r="H32" s="71" t="str">
        <f t="shared" si="0"/>
        <v>425.000</v>
      </c>
      <c r="I32" s="151">
        <f t="shared" si="1"/>
        <v>2125000</v>
      </c>
      <c r="J32" s="112"/>
      <c r="K32" s="91"/>
      <c r="L32" s="157" t="s">
        <v>70</v>
      </c>
    </row>
    <row r="33" spans="1:12" s="8" customFormat="1" ht="18.95" customHeight="1">
      <c r="A33" s="6">
        <v>24</v>
      </c>
      <c r="B33" s="85" t="s">
        <v>821</v>
      </c>
      <c r="C33" s="86" t="s">
        <v>822</v>
      </c>
      <c r="D33" s="87" t="s">
        <v>115</v>
      </c>
      <c r="E33" s="84" t="s">
        <v>815</v>
      </c>
      <c r="F33" s="89">
        <v>8.32</v>
      </c>
      <c r="G33" s="88">
        <v>80</v>
      </c>
      <c r="H33" s="71" t="str">
        <f t="shared" si="0"/>
        <v>425.000</v>
      </c>
      <c r="I33" s="151">
        <f t="shared" si="1"/>
        <v>2125000</v>
      </c>
      <c r="J33" s="105"/>
      <c r="K33" s="91" t="s">
        <v>70</v>
      </c>
      <c r="L33" s="157" t="s">
        <v>70</v>
      </c>
    </row>
    <row r="34" spans="1:12" s="8" customFormat="1" ht="18.95" customHeight="1">
      <c r="A34" s="6">
        <v>25</v>
      </c>
      <c r="B34" s="85" t="s">
        <v>823</v>
      </c>
      <c r="C34" s="86" t="s">
        <v>180</v>
      </c>
      <c r="D34" s="87" t="s">
        <v>113</v>
      </c>
      <c r="E34" s="84" t="s">
        <v>815</v>
      </c>
      <c r="F34" s="89">
        <v>8.99</v>
      </c>
      <c r="G34" s="88">
        <v>95</v>
      </c>
      <c r="H34" s="71" t="str">
        <f t="shared" si="0"/>
        <v>425.000</v>
      </c>
      <c r="I34" s="151">
        <f t="shared" si="1"/>
        <v>2125000</v>
      </c>
      <c r="J34" s="107"/>
      <c r="K34" s="91" t="s">
        <v>70</v>
      </c>
      <c r="L34" s="157" t="s">
        <v>70</v>
      </c>
    </row>
    <row r="35" spans="1:12" s="8" customFormat="1" ht="18.95" customHeight="1">
      <c r="A35" s="6">
        <v>26</v>
      </c>
      <c r="B35" s="85" t="s">
        <v>824</v>
      </c>
      <c r="C35" s="86" t="s">
        <v>825</v>
      </c>
      <c r="D35" s="87" t="s">
        <v>181</v>
      </c>
      <c r="E35" s="84" t="s">
        <v>815</v>
      </c>
      <c r="F35" s="89">
        <v>8.4499999999999993</v>
      </c>
      <c r="G35" s="88">
        <v>80</v>
      </c>
      <c r="H35" s="71" t="str">
        <f t="shared" si="0"/>
        <v>425.000</v>
      </c>
      <c r="I35" s="151">
        <f t="shared" si="1"/>
        <v>2125000</v>
      </c>
      <c r="J35" s="106"/>
      <c r="K35" s="91"/>
      <c r="L35" s="157" t="s">
        <v>70</v>
      </c>
    </row>
    <row r="36" spans="1:12" s="8" customFormat="1" ht="18.95" customHeight="1">
      <c r="A36" s="6">
        <v>27</v>
      </c>
      <c r="B36" s="85" t="s">
        <v>830</v>
      </c>
      <c r="C36" s="86" t="s">
        <v>831</v>
      </c>
      <c r="D36" s="87" t="s">
        <v>262</v>
      </c>
      <c r="E36" s="84" t="s">
        <v>828</v>
      </c>
      <c r="F36" s="89">
        <v>8.1</v>
      </c>
      <c r="G36" s="88">
        <v>93</v>
      </c>
      <c r="H36" s="71" t="str">
        <f t="shared" si="0"/>
        <v>425.000</v>
      </c>
      <c r="I36" s="151">
        <f t="shared" si="1"/>
        <v>2125000</v>
      </c>
      <c r="J36" s="104"/>
      <c r="K36" s="125" t="s">
        <v>70</v>
      </c>
      <c r="L36" s="157" t="s">
        <v>70</v>
      </c>
    </row>
    <row r="37" spans="1:12" s="8" customFormat="1" ht="18.95" customHeight="1">
      <c r="A37" s="6">
        <v>28</v>
      </c>
      <c r="B37" s="85" t="s">
        <v>835</v>
      </c>
      <c r="C37" s="86" t="s">
        <v>836</v>
      </c>
      <c r="D37" s="87" t="s">
        <v>629</v>
      </c>
      <c r="E37" s="84" t="s">
        <v>837</v>
      </c>
      <c r="F37" s="89">
        <v>8.1</v>
      </c>
      <c r="G37" s="88">
        <v>90</v>
      </c>
      <c r="H37" s="71" t="str">
        <f t="shared" si="0"/>
        <v>425.000</v>
      </c>
      <c r="I37" s="151">
        <f t="shared" si="1"/>
        <v>2125000</v>
      </c>
      <c r="J37" s="105"/>
      <c r="K37" s="118"/>
      <c r="L37" s="157" t="s">
        <v>70</v>
      </c>
    </row>
    <row r="38" spans="1:12" s="8" customFormat="1" ht="18.95" customHeight="1">
      <c r="A38" s="6">
        <v>29</v>
      </c>
      <c r="B38" s="85" t="s">
        <v>841</v>
      </c>
      <c r="C38" s="86" t="s">
        <v>842</v>
      </c>
      <c r="D38" s="87" t="s">
        <v>205</v>
      </c>
      <c r="E38" s="84" t="s">
        <v>837</v>
      </c>
      <c r="F38" s="89">
        <v>8.69</v>
      </c>
      <c r="G38" s="88">
        <v>88</v>
      </c>
      <c r="H38" s="71" t="str">
        <f t="shared" si="0"/>
        <v>425.000</v>
      </c>
      <c r="I38" s="151">
        <f t="shared" si="1"/>
        <v>2125000</v>
      </c>
      <c r="J38" s="112"/>
      <c r="K38" s="81" t="s">
        <v>70</v>
      </c>
      <c r="L38" s="157" t="s">
        <v>70</v>
      </c>
    </row>
    <row r="39" spans="1:12" s="8" customFormat="1" ht="18.95" customHeight="1">
      <c r="A39" s="6">
        <v>30</v>
      </c>
      <c r="B39" s="85" t="s">
        <v>849</v>
      </c>
      <c r="C39" s="86" t="s">
        <v>162</v>
      </c>
      <c r="D39" s="87" t="s">
        <v>850</v>
      </c>
      <c r="E39" s="84" t="s">
        <v>837</v>
      </c>
      <c r="F39" s="89">
        <v>8.17</v>
      </c>
      <c r="G39" s="88">
        <v>89</v>
      </c>
      <c r="H39" s="71" t="str">
        <f t="shared" si="0"/>
        <v>425.000</v>
      </c>
      <c r="I39" s="151">
        <f t="shared" si="1"/>
        <v>2125000</v>
      </c>
      <c r="J39" s="104"/>
      <c r="K39" s="91" t="s">
        <v>70</v>
      </c>
      <c r="L39" s="157"/>
    </row>
    <row r="40" spans="1:12" s="8" customFormat="1" ht="18.95" customHeight="1">
      <c r="A40" s="6">
        <v>31</v>
      </c>
      <c r="B40" s="85" t="s">
        <v>858</v>
      </c>
      <c r="C40" s="86" t="s">
        <v>859</v>
      </c>
      <c r="D40" s="87" t="s">
        <v>179</v>
      </c>
      <c r="E40" s="84" t="s">
        <v>853</v>
      </c>
      <c r="F40" s="89">
        <v>8.77</v>
      </c>
      <c r="G40" s="88">
        <v>80</v>
      </c>
      <c r="H40" s="71" t="str">
        <f t="shared" si="0"/>
        <v>425.000</v>
      </c>
      <c r="I40" s="151">
        <f t="shared" si="1"/>
        <v>2125000</v>
      </c>
      <c r="J40" s="104"/>
      <c r="K40" s="91"/>
      <c r="L40" s="157" t="s">
        <v>70</v>
      </c>
    </row>
    <row r="41" spans="1:12" s="8" customFormat="1" ht="18.95" customHeight="1">
      <c r="A41" s="6">
        <v>32</v>
      </c>
      <c r="B41" s="85" t="s">
        <v>862</v>
      </c>
      <c r="C41" s="86" t="s">
        <v>863</v>
      </c>
      <c r="D41" s="87" t="s">
        <v>190</v>
      </c>
      <c r="E41" s="84" t="s">
        <v>853</v>
      </c>
      <c r="F41" s="89">
        <v>9.1999999999999993</v>
      </c>
      <c r="G41" s="88">
        <v>88</v>
      </c>
      <c r="H41" s="71" t="str">
        <f t="shared" si="0"/>
        <v>425.000</v>
      </c>
      <c r="I41" s="151">
        <f t="shared" si="1"/>
        <v>2125000</v>
      </c>
      <c r="J41" s="106"/>
      <c r="K41" s="81"/>
      <c r="L41" s="157" t="s">
        <v>70</v>
      </c>
    </row>
    <row r="42" spans="1:12" s="8" customFormat="1" ht="18.95" customHeight="1">
      <c r="A42" s="6">
        <v>33</v>
      </c>
      <c r="B42" s="85" t="s">
        <v>885</v>
      </c>
      <c r="C42" s="86" t="s">
        <v>240</v>
      </c>
      <c r="D42" s="87" t="s">
        <v>886</v>
      </c>
      <c r="E42" s="84" t="s">
        <v>884</v>
      </c>
      <c r="F42" s="89">
        <v>8.17</v>
      </c>
      <c r="G42" s="88">
        <v>80</v>
      </c>
      <c r="H42" s="71" t="str">
        <f t="shared" ref="H42:H60" si="2">IF(AND(F42&gt;=9,G42&gt;=90),"500.000",IF(AND(F42&gt;=8,G42&gt;=80),"425.000",IF(AND(F42&gt;=7,G42&gt;=70),"250.000"," ")))</f>
        <v>425.000</v>
      </c>
      <c r="I42" s="151">
        <f t="shared" ref="I42:I60" si="3">H42*5</f>
        <v>2125000</v>
      </c>
      <c r="J42" s="104"/>
      <c r="K42" s="124" t="s">
        <v>70</v>
      </c>
      <c r="L42" s="157"/>
    </row>
    <row r="43" spans="1:12" s="8" customFormat="1" ht="18.95" customHeight="1">
      <c r="A43" s="6">
        <v>34</v>
      </c>
      <c r="B43" s="85" t="s">
        <v>799</v>
      </c>
      <c r="C43" s="86" t="s">
        <v>800</v>
      </c>
      <c r="D43" s="87" t="s">
        <v>205</v>
      </c>
      <c r="E43" s="84" t="s">
        <v>795</v>
      </c>
      <c r="F43" s="89">
        <v>9.11</v>
      </c>
      <c r="G43" s="88">
        <v>78</v>
      </c>
      <c r="H43" s="71" t="str">
        <f t="shared" si="2"/>
        <v>250.000</v>
      </c>
      <c r="I43" s="149">
        <f t="shared" si="3"/>
        <v>1250000</v>
      </c>
      <c r="J43" s="134"/>
      <c r="K43" s="125" t="s">
        <v>70</v>
      </c>
      <c r="L43" s="160" t="s">
        <v>70</v>
      </c>
    </row>
    <row r="44" spans="1:12" s="8" customFormat="1" ht="18.95" customHeight="1">
      <c r="A44" s="6">
        <v>35</v>
      </c>
      <c r="B44" s="85" t="s">
        <v>601</v>
      </c>
      <c r="C44" s="86" t="s">
        <v>602</v>
      </c>
      <c r="D44" s="87" t="s">
        <v>84</v>
      </c>
      <c r="E44" s="84" t="s">
        <v>598</v>
      </c>
      <c r="F44" s="88">
        <v>8.91</v>
      </c>
      <c r="G44" s="88">
        <v>74</v>
      </c>
      <c r="H44" s="71" t="str">
        <f t="shared" si="2"/>
        <v>250.000</v>
      </c>
      <c r="I44" s="149">
        <f t="shared" si="3"/>
        <v>1250000</v>
      </c>
      <c r="J44" s="105"/>
      <c r="K44" s="125" t="s">
        <v>70</v>
      </c>
      <c r="L44" s="74"/>
    </row>
    <row r="45" spans="1:12" s="8" customFormat="1" ht="18.95" customHeight="1">
      <c r="A45" s="6">
        <v>36</v>
      </c>
      <c r="B45" s="85" t="s">
        <v>871</v>
      </c>
      <c r="C45" s="86" t="s">
        <v>279</v>
      </c>
      <c r="D45" s="87" t="s">
        <v>82</v>
      </c>
      <c r="E45" s="84" t="s">
        <v>866</v>
      </c>
      <c r="F45" s="89">
        <v>8.77</v>
      </c>
      <c r="G45" s="88">
        <v>73</v>
      </c>
      <c r="H45" s="71" t="str">
        <f t="shared" si="2"/>
        <v>250.000</v>
      </c>
      <c r="I45" s="149">
        <f t="shared" si="3"/>
        <v>1250000</v>
      </c>
      <c r="J45" s="105"/>
      <c r="K45" s="81"/>
      <c r="L45" s="163"/>
    </row>
    <row r="46" spans="1:12" s="8" customFormat="1" ht="18.95" customHeight="1">
      <c r="A46" s="6">
        <v>37</v>
      </c>
      <c r="B46" s="85" t="s">
        <v>754</v>
      </c>
      <c r="C46" s="86" t="s">
        <v>755</v>
      </c>
      <c r="D46" s="87" t="s">
        <v>87</v>
      </c>
      <c r="E46" s="84" t="s">
        <v>753</v>
      </c>
      <c r="F46" s="89">
        <v>8.7200000000000006</v>
      </c>
      <c r="G46" s="88">
        <v>76</v>
      </c>
      <c r="H46" s="71" t="str">
        <f t="shared" si="2"/>
        <v>250.000</v>
      </c>
      <c r="I46" s="149">
        <f t="shared" si="3"/>
        <v>1250000</v>
      </c>
      <c r="J46" s="106"/>
      <c r="K46" s="124" t="s">
        <v>70</v>
      </c>
      <c r="L46" s="152"/>
    </row>
    <row r="47" spans="1:12" s="8" customFormat="1" ht="18.95" customHeight="1">
      <c r="A47" s="6">
        <v>38</v>
      </c>
      <c r="B47" s="85" t="s">
        <v>683</v>
      </c>
      <c r="C47" s="86" t="s">
        <v>79</v>
      </c>
      <c r="D47" s="87" t="s">
        <v>684</v>
      </c>
      <c r="E47" s="84" t="s">
        <v>685</v>
      </c>
      <c r="F47" s="88">
        <v>8.7200000000000006</v>
      </c>
      <c r="G47" s="88">
        <v>70</v>
      </c>
      <c r="H47" s="71" t="str">
        <f t="shared" si="2"/>
        <v>250.000</v>
      </c>
      <c r="I47" s="149">
        <f t="shared" si="3"/>
        <v>1250000</v>
      </c>
      <c r="J47" s="106"/>
      <c r="K47" s="84" t="s">
        <v>70</v>
      </c>
      <c r="L47" s="74"/>
    </row>
    <row r="48" spans="1:12" s="8" customFormat="1" ht="18.95" customHeight="1">
      <c r="A48" s="6">
        <v>39</v>
      </c>
      <c r="B48" s="85" t="s">
        <v>758</v>
      </c>
      <c r="C48" s="86" t="s">
        <v>759</v>
      </c>
      <c r="D48" s="87" t="s">
        <v>515</v>
      </c>
      <c r="E48" s="84" t="s">
        <v>753</v>
      </c>
      <c r="F48" s="89">
        <v>8.65</v>
      </c>
      <c r="G48" s="88">
        <v>74</v>
      </c>
      <c r="H48" s="71" t="str">
        <f t="shared" si="2"/>
        <v>250.000</v>
      </c>
      <c r="I48" s="149">
        <f t="shared" si="3"/>
        <v>1250000</v>
      </c>
      <c r="J48" s="105"/>
      <c r="K48" s="91"/>
      <c r="L48" s="152"/>
    </row>
    <row r="49" spans="1:12" s="8" customFormat="1" ht="18.95" customHeight="1">
      <c r="A49" s="6">
        <v>40</v>
      </c>
      <c r="B49" s="85" t="s">
        <v>879</v>
      </c>
      <c r="C49" s="86" t="s">
        <v>880</v>
      </c>
      <c r="D49" s="87" t="s">
        <v>881</v>
      </c>
      <c r="E49" s="84" t="s">
        <v>874</v>
      </c>
      <c r="F49" s="89">
        <v>8.56</v>
      </c>
      <c r="G49" s="88">
        <v>78</v>
      </c>
      <c r="H49" s="71" t="str">
        <f t="shared" si="2"/>
        <v>250.000</v>
      </c>
      <c r="I49" s="149">
        <f t="shared" si="3"/>
        <v>1250000</v>
      </c>
      <c r="J49" s="107"/>
      <c r="K49" s="91" t="s">
        <v>70</v>
      </c>
      <c r="L49" s="152" t="s">
        <v>70</v>
      </c>
    </row>
    <row r="50" spans="1:12" s="8" customFormat="1" ht="18.95" customHeight="1">
      <c r="A50" s="6">
        <v>41</v>
      </c>
      <c r="B50" s="85" t="s">
        <v>660</v>
      </c>
      <c r="C50" s="86" t="s">
        <v>661</v>
      </c>
      <c r="D50" s="87" t="s">
        <v>269</v>
      </c>
      <c r="E50" s="84" t="s">
        <v>659</v>
      </c>
      <c r="F50" s="89">
        <v>8.5</v>
      </c>
      <c r="G50" s="88">
        <v>78</v>
      </c>
      <c r="H50" s="71" t="str">
        <f t="shared" si="2"/>
        <v>250.000</v>
      </c>
      <c r="I50" s="149">
        <f t="shared" si="3"/>
        <v>1250000</v>
      </c>
      <c r="J50" s="105"/>
      <c r="K50" s="119"/>
      <c r="L50" s="152" t="s">
        <v>70</v>
      </c>
    </row>
    <row r="51" spans="1:12" s="8" customFormat="1" ht="18.95" customHeight="1">
      <c r="A51" s="6">
        <v>42</v>
      </c>
      <c r="B51" s="85" t="s">
        <v>735</v>
      </c>
      <c r="C51" s="86" t="s">
        <v>736</v>
      </c>
      <c r="D51" s="87" t="s">
        <v>109</v>
      </c>
      <c r="E51" s="84" t="s">
        <v>732</v>
      </c>
      <c r="F51" s="89">
        <v>8.5</v>
      </c>
      <c r="G51" s="88">
        <v>72</v>
      </c>
      <c r="H51" s="71" t="str">
        <f t="shared" si="2"/>
        <v>250.000</v>
      </c>
      <c r="I51" s="149">
        <f t="shared" si="3"/>
        <v>1250000</v>
      </c>
      <c r="J51" s="105"/>
      <c r="K51" s="81" t="s">
        <v>70</v>
      </c>
      <c r="L51" s="152" t="s">
        <v>70</v>
      </c>
    </row>
    <row r="52" spans="1:12" s="8" customFormat="1" ht="18.95" customHeight="1">
      <c r="A52" s="6">
        <v>43</v>
      </c>
      <c r="B52" s="85" t="s">
        <v>636</v>
      </c>
      <c r="C52" s="86" t="s">
        <v>637</v>
      </c>
      <c r="D52" s="87" t="s">
        <v>638</v>
      </c>
      <c r="E52" s="84" t="s">
        <v>630</v>
      </c>
      <c r="F52" s="89">
        <v>8.49</v>
      </c>
      <c r="G52" s="88">
        <v>75</v>
      </c>
      <c r="H52" s="71" t="str">
        <f t="shared" si="2"/>
        <v>250.000</v>
      </c>
      <c r="I52" s="149">
        <f t="shared" si="3"/>
        <v>1250000</v>
      </c>
      <c r="J52" s="112"/>
      <c r="K52" s="81" t="s">
        <v>70</v>
      </c>
      <c r="L52" s="118"/>
    </row>
    <row r="53" spans="1:12" s="8" customFormat="1" ht="18.95" customHeight="1">
      <c r="A53" s="6">
        <v>44</v>
      </c>
      <c r="B53" s="85" t="s">
        <v>877</v>
      </c>
      <c r="C53" s="86" t="s">
        <v>878</v>
      </c>
      <c r="D53" s="87" t="s">
        <v>170</v>
      </c>
      <c r="E53" s="84" t="s">
        <v>874</v>
      </c>
      <c r="F53" s="89">
        <v>8.4700000000000006</v>
      </c>
      <c r="G53" s="88">
        <v>78</v>
      </c>
      <c r="H53" s="71" t="str">
        <f t="shared" si="2"/>
        <v>250.000</v>
      </c>
      <c r="I53" s="149">
        <f t="shared" si="3"/>
        <v>1250000</v>
      </c>
      <c r="J53" s="112"/>
      <c r="K53" s="81" t="s">
        <v>70</v>
      </c>
      <c r="L53" s="152"/>
    </row>
    <row r="54" spans="1:12" s="8" customFormat="1" ht="18.95" customHeight="1">
      <c r="A54" s="6">
        <v>45</v>
      </c>
      <c r="B54" s="85" t="s">
        <v>826</v>
      </c>
      <c r="C54" s="86" t="s">
        <v>827</v>
      </c>
      <c r="D54" s="87" t="s">
        <v>155</v>
      </c>
      <c r="E54" s="84" t="s">
        <v>828</v>
      </c>
      <c r="F54" s="89">
        <v>8.4499999999999993</v>
      </c>
      <c r="G54" s="88">
        <v>75</v>
      </c>
      <c r="H54" s="71" t="str">
        <f t="shared" si="2"/>
        <v>250.000</v>
      </c>
      <c r="I54" s="149">
        <f t="shared" si="3"/>
        <v>1250000</v>
      </c>
      <c r="J54" s="106"/>
      <c r="K54" s="124" t="s">
        <v>70</v>
      </c>
      <c r="L54" s="152" t="s">
        <v>70</v>
      </c>
    </row>
    <row r="55" spans="1:12" s="8" customFormat="1" ht="18.95" customHeight="1">
      <c r="A55" s="6">
        <v>46</v>
      </c>
      <c r="B55" s="85" t="s">
        <v>829</v>
      </c>
      <c r="C55" s="86" t="s">
        <v>162</v>
      </c>
      <c r="D55" s="87" t="s">
        <v>80</v>
      </c>
      <c r="E55" s="84" t="s">
        <v>828</v>
      </c>
      <c r="F55" s="89">
        <v>8.43</v>
      </c>
      <c r="G55" s="88">
        <v>77</v>
      </c>
      <c r="H55" s="71" t="str">
        <f t="shared" si="2"/>
        <v>250.000</v>
      </c>
      <c r="I55" s="149">
        <f t="shared" si="3"/>
        <v>1250000</v>
      </c>
      <c r="J55" s="122"/>
      <c r="K55" s="81" t="s">
        <v>70</v>
      </c>
      <c r="L55" s="152"/>
    </row>
    <row r="56" spans="1:12" s="8" customFormat="1" ht="18.95" customHeight="1">
      <c r="A56" s="6">
        <v>47</v>
      </c>
      <c r="B56" s="85" t="s">
        <v>666</v>
      </c>
      <c r="C56" s="86" t="s">
        <v>667</v>
      </c>
      <c r="D56" s="87" t="s">
        <v>273</v>
      </c>
      <c r="E56" s="84" t="s">
        <v>659</v>
      </c>
      <c r="F56" s="89">
        <v>8.3800000000000008</v>
      </c>
      <c r="G56" s="88">
        <v>70</v>
      </c>
      <c r="H56" s="71" t="str">
        <f t="shared" si="2"/>
        <v>250.000</v>
      </c>
      <c r="I56" s="149">
        <f t="shared" si="3"/>
        <v>1250000</v>
      </c>
      <c r="J56" s="105"/>
      <c r="K56" s="74"/>
      <c r="L56" s="152" t="s">
        <v>70</v>
      </c>
    </row>
    <row r="57" spans="1:12" s="8" customFormat="1" ht="18.95" customHeight="1">
      <c r="A57" s="6">
        <v>48</v>
      </c>
      <c r="B57" s="85" t="s">
        <v>807</v>
      </c>
      <c r="C57" s="86" t="s">
        <v>210</v>
      </c>
      <c r="D57" s="87" t="s">
        <v>761</v>
      </c>
      <c r="E57" s="84" t="s">
        <v>795</v>
      </c>
      <c r="F57" s="89">
        <v>8.36</v>
      </c>
      <c r="G57" s="88">
        <v>70</v>
      </c>
      <c r="H57" s="71" t="str">
        <f t="shared" si="2"/>
        <v>250.000</v>
      </c>
      <c r="I57" s="149">
        <f t="shared" si="3"/>
        <v>1250000</v>
      </c>
      <c r="J57" s="106"/>
      <c r="K57" s="91"/>
      <c r="L57" s="152"/>
    </row>
    <row r="58" spans="1:12" s="8" customFormat="1" ht="18.95" customHeight="1">
      <c r="A58" s="6">
        <v>49</v>
      </c>
      <c r="B58" s="85" t="s">
        <v>737</v>
      </c>
      <c r="C58" s="86" t="s">
        <v>738</v>
      </c>
      <c r="D58" s="87" t="s">
        <v>739</v>
      </c>
      <c r="E58" s="84" t="s">
        <v>732</v>
      </c>
      <c r="F58" s="89">
        <v>8.35</v>
      </c>
      <c r="G58" s="88">
        <v>73</v>
      </c>
      <c r="H58" s="71" t="str">
        <f t="shared" si="2"/>
        <v>250.000</v>
      </c>
      <c r="I58" s="149">
        <f t="shared" si="3"/>
        <v>1250000</v>
      </c>
      <c r="J58" s="105"/>
      <c r="K58" s="91" t="s">
        <v>70</v>
      </c>
      <c r="L58" s="152"/>
    </row>
    <row r="59" spans="1:12" s="8" customFormat="1" ht="18.95" customHeight="1">
      <c r="A59" s="6">
        <v>50</v>
      </c>
      <c r="B59" s="85" t="s">
        <v>882</v>
      </c>
      <c r="C59" s="86" t="s">
        <v>883</v>
      </c>
      <c r="D59" s="87" t="s">
        <v>93</v>
      </c>
      <c r="E59" s="84" t="s">
        <v>884</v>
      </c>
      <c r="F59" s="89">
        <v>8.34</v>
      </c>
      <c r="G59" s="88">
        <v>70</v>
      </c>
      <c r="H59" s="71" t="str">
        <f t="shared" si="2"/>
        <v>250.000</v>
      </c>
      <c r="I59" s="149">
        <f t="shared" si="3"/>
        <v>1250000</v>
      </c>
      <c r="J59" s="131"/>
      <c r="K59" s="91"/>
      <c r="L59" s="152"/>
    </row>
    <row r="60" spans="1:12" s="8" customFormat="1" ht="18.95" customHeight="1">
      <c r="A60" s="6">
        <v>51</v>
      </c>
      <c r="B60" s="85" t="s">
        <v>742</v>
      </c>
      <c r="C60" s="86" t="s">
        <v>743</v>
      </c>
      <c r="D60" s="87" t="s">
        <v>203</v>
      </c>
      <c r="E60" s="84" t="s">
        <v>732</v>
      </c>
      <c r="F60" s="89">
        <v>8.33</v>
      </c>
      <c r="G60" s="88">
        <v>73</v>
      </c>
      <c r="H60" s="71" t="str">
        <f t="shared" si="2"/>
        <v>250.000</v>
      </c>
      <c r="I60" s="149">
        <f t="shared" si="3"/>
        <v>1250000</v>
      </c>
      <c r="J60" s="131"/>
      <c r="K60" s="91"/>
      <c r="L60" s="152"/>
    </row>
    <row r="61" spans="1:12" s="8" customFormat="1" ht="18.95" customHeight="1">
      <c r="A61" s="6">
        <v>52</v>
      </c>
      <c r="B61" s="221" t="s">
        <v>722</v>
      </c>
      <c r="C61" s="222" t="s">
        <v>723</v>
      </c>
      <c r="D61" s="223" t="s">
        <v>106</v>
      </c>
      <c r="E61" s="84" t="s">
        <v>715</v>
      </c>
      <c r="F61" s="229">
        <v>8.2799999999999994</v>
      </c>
      <c r="G61" s="224">
        <v>77</v>
      </c>
      <c r="H61" s="225" t="str">
        <f t="shared" ref="H61:H70" si="4">IF(AND(F61&gt;=9,G61&gt;=90),"500.000",IF(AND(F61&gt;=8,G61&gt;=80),"425.000",IF(AND(F61&gt;=7,G61&gt;=70),"250.000"," ")))</f>
        <v>250.000</v>
      </c>
      <c r="I61" s="226">
        <f t="shared" ref="I61:I70" si="5">H61*5</f>
        <v>1250000</v>
      </c>
      <c r="J61" s="130"/>
      <c r="K61" s="91"/>
      <c r="L61" s="157" t="s">
        <v>70</v>
      </c>
    </row>
    <row r="62" spans="1:12" s="8" customFormat="1" ht="18.95" customHeight="1">
      <c r="A62" s="6">
        <v>53</v>
      </c>
      <c r="B62" s="85" t="s">
        <v>703</v>
      </c>
      <c r="C62" s="86" t="s">
        <v>704</v>
      </c>
      <c r="D62" s="87" t="s">
        <v>705</v>
      </c>
      <c r="E62" s="84" t="s">
        <v>694</v>
      </c>
      <c r="F62" s="89">
        <v>8.24</v>
      </c>
      <c r="G62" s="88">
        <v>71</v>
      </c>
      <c r="H62" s="71" t="str">
        <f t="shared" si="4"/>
        <v>250.000</v>
      </c>
      <c r="I62" s="149">
        <f t="shared" si="5"/>
        <v>1250000</v>
      </c>
      <c r="J62" s="120"/>
      <c r="K62" s="74"/>
      <c r="L62" s="157" t="s">
        <v>70</v>
      </c>
    </row>
    <row r="63" spans="1:12" s="8" customFormat="1" ht="18.95" customHeight="1">
      <c r="A63" s="6">
        <v>54</v>
      </c>
      <c r="B63" s="85" t="s">
        <v>864</v>
      </c>
      <c r="C63" s="86" t="s">
        <v>865</v>
      </c>
      <c r="D63" s="87" t="s">
        <v>629</v>
      </c>
      <c r="E63" s="84" t="s">
        <v>866</v>
      </c>
      <c r="F63" s="89">
        <v>8.23</v>
      </c>
      <c r="G63" s="88">
        <v>72</v>
      </c>
      <c r="H63" s="71" t="str">
        <f t="shared" si="4"/>
        <v>250.000</v>
      </c>
      <c r="I63" s="149">
        <f t="shared" si="5"/>
        <v>1250000</v>
      </c>
      <c r="J63" s="108"/>
      <c r="K63" s="81"/>
      <c r="L63" s="155" t="s">
        <v>70</v>
      </c>
    </row>
    <row r="64" spans="1:12" s="8" customFormat="1" ht="18.95" customHeight="1">
      <c r="A64" s="6">
        <v>55</v>
      </c>
      <c r="B64" s="85" t="s">
        <v>693</v>
      </c>
      <c r="C64" s="86" t="s">
        <v>163</v>
      </c>
      <c r="D64" s="87" t="s">
        <v>189</v>
      </c>
      <c r="E64" s="84" t="s">
        <v>694</v>
      </c>
      <c r="F64" s="89">
        <v>8.23</v>
      </c>
      <c r="G64" s="88">
        <v>72</v>
      </c>
      <c r="H64" s="71" t="str">
        <f t="shared" si="4"/>
        <v>250.000</v>
      </c>
      <c r="I64" s="149">
        <f t="shared" si="5"/>
        <v>1250000</v>
      </c>
      <c r="J64" s="105"/>
      <c r="K64" s="118"/>
      <c r="L64" s="152" t="s">
        <v>70</v>
      </c>
    </row>
    <row r="65" spans="1:12" s="8" customFormat="1" ht="18.95" customHeight="1">
      <c r="A65" s="6">
        <v>56</v>
      </c>
      <c r="B65" s="85" t="s">
        <v>675</v>
      </c>
      <c r="C65" s="86" t="s">
        <v>276</v>
      </c>
      <c r="D65" s="87" t="s">
        <v>100</v>
      </c>
      <c r="E65" s="84" t="s">
        <v>676</v>
      </c>
      <c r="F65" s="88">
        <v>8.23</v>
      </c>
      <c r="G65" s="88">
        <v>70</v>
      </c>
      <c r="H65" s="71" t="str">
        <f t="shared" si="4"/>
        <v>250.000</v>
      </c>
      <c r="I65" s="149">
        <f t="shared" si="5"/>
        <v>1250000</v>
      </c>
      <c r="J65" s="105"/>
      <c r="K65" s="125" t="s">
        <v>70</v>
      </c>
      <c r="L65" s="157"/>
    </row>
    <row r="66" spans="1:12" s="8" customFormat="1" ht="18.95" customHeight="1">
      <c r="A66" s="6">
        <v>57</v>
      </c>
      <c r="B66" s="85" t="s">
        <v>790</v>
      </c>
      <c r="C66" s="86" t="s">
        <v>791</v>
      </c>
      <c r="D66" s="87" t="s">
        <v>211</v>
      </c>
      <c r="E66" s="84" t="s">
        <v>787</v>
      </c>
      <c r="F66" s="88">
        <v>8.2100000000000009</v>
      </c>
      <c r="G66" s="88">
        <v>73</v>
      </c>
      <c r="H66" s="71" t="str">
        <f t="shared" si="4"/>
        <v>250.000</v>
      </c>
      <c r="I66" s="149">
        <f t="shared" si="5"/>
        <v>1250000</v>
      </c>
      <c r="J66" s="120"/>
      <c r="K66" s="74"/>
      <c r="L66" s="152"/>
    </row>
    <row r="67" spans="1:12" s="8" customFormat="1" ht="18.95" customHeight="1">
      <c r="A67" s="6">
        <v>58</v>
      </c>
      <c r="B67" s="85" t="s">
        <v>860</v>
      </c>
      <c r="C67" s="86" t="s">
        <v>861</v>
      </c>
      <c r="D67" s="87" t="s">
        <v>320</v>
      </c>
      <c r="E67" s="84" t="s">
        <v>853</v>
      </c>
      <c r="F67" s="89">
        <v>8.1999999999999993</v>
      </c>
      <c r="G67" s="88">
        <v>75</v>
      </c>
      <c r="H67" s="71" t="str">
        <f t="shared" si="4"/>
        <v>250.000</v>
      </c>
      <c r="I67" s="149">
        <f t="shared" si="5"/>
        <v>1250000</v>
      </c>
      <c r="J67" s="105"/>
      <c r="K67" s="74"/>
      <c r="L67" s="152" t="s">
        <v>70</v>
      </c>
    </row>
    <row r="68" spans="1:12" s="8" customFormat="1" ht="18.95" customHeight="1">
      <c r="A68" s="6">
        <v>59</v>
      </c>
      <c r="B68" s="85" t="s">
        <v>624</v>
      </c>
      <c r="C68" s="86" t="s">
        <v>625</v>
      </c>
      <c r="D68" s="87" t="s">
        <v>203</v>
      </c>
      <c r="E68" s="84" t="s">
        <v>626</v>
      </c>
      <c r="F68" s="89">
        <v>7.69</v>
      </c>
      <c r="G68" s="88">
        <v>97</v>
      </c>
      <c r="H68" s="71" t="str">
        <f t="shared" si="4"/>
        <v>250.000</v>
      </c>
      <c r="I68" s="149">
        <f t="shared" si="5"/>
        <v>1250000</v>
      </c>
      <c r="J68" s="107"/>
      <c r="K68" s="81" t="s">
        <v>70</v>
      </c>
      <c r="L68" s="118"/>
    </row>
    <row r="69" spans="1:12" s="8" customFormat="1" ht="18.95" customHeight="1">
      <c r="A69" s="6">
        <v>60</v>
      </c>
      <c r="B69" s="85" t="s">
        <v>808</v>
      </c>
      <c r="C69" s="86" t="s">
        <v>85</v>
      </c>
      <c r="D69" s="87" t="s">
        <v>809</v>
      </c>
      <c r="E69" s="84" t="s">
        <v>795</v>
      </c>
      <c r="F69" s="89">
        <v>7.73</v>
      </c>
      <c r="G69" s="88">
        <v>90</v>
      </c>
      <c r="H69" s="71" t="str">
        <f t="shared" si="4"/>
        <v>250.000</v>
      </c>
      <c r="I69" s="149">
        <f t="shared" si="5"/>
        <v>1250000</v>
      </c>
      <c r="J69" s="130"/>
      <c r="K69" s="81"/>
      <c r="L69" s="152"/>
    </row>
    <row r="70" spans="1:12" s="8" customFormat="1" ht="18.95" customHeight="1">
      <c r="A70" s="6">
        <v>61</v>
      </c>
      <c r="B70" s="85" t="s">
        <v>591</v>
      </c>
      <c r="C70" s="86" t="s">
        <v>238</v>
      </c>
      <c r="D70" s="87" t="s">
        <v>87</v>
      </c>
      <c r="E70" s="92" t="s">
        <v>592</v>
      </c>
      <c r="F70" s="88">
        <v>7.66</v>
      </c>
      <c r="G70" s="88">
        <v>90</v>
      </c>
      <c r="H70" s="71" t="str">
        <f t="shared" si="4"/>
        <v>250.000</v>
      </c>
      <c r="I70" s="149">
        <f t="shared" si="5"/>
        <v>1250000</v>
      </c>
      <c r="J70" s="244"/>
      <c r="K70" s="124" t="s">
        <v>70</v>
      </c>
      <c r="L70" s="118"/>
    </row>
    <row r="71" spans="1:12" s="8" customFormat="1" ht="24.95" customHeight="1">
      <c r="A71" s="267" t="s">
        <v>3</v>
      </c>
      <c r="B71" s="268"/>
      <c r="C71" s="268"/>
      <c r="D71" s="239">
        <f>A70</f>
        <v>61</v>
      </c>
      <c r="E71" s="277" t="s">
        <v>1686</v>
      </c>
      <c r="F71" s="278"/>
      <c r="G71" s="278"/>
      <c r="H71" s="279"/>
      <c r="I71" s="240">
        <f>SUM(I10:I70)</f>
        <v>105125000</v>
      </c>
      <c r="J71" s="241"/>
      <c r="K71" s="45"/>
      <c r="L71" s="109">
        <f>COUNTIF(L10:L70,"Nữ")</f>
        <v>33</v>
      </c>
    </row>
    <row r="72" spans="1:12" ht="24.95" customHeight="1">
      <c r="A72" s="263" t="s">
        <v>1685</v>
      </c>
      <c r="B72" s="264"/>
      <c r="C72" s="264"/>
      <c r="D72" s="264"/>
      <c r="E72" s="264"/>
      <c r="F72" s="264"/>
      <c r="G72" s="264"/>
      <c r="H72" s="264"/>
      <c r="I72" s="264"/>
      <c r="J72" s="265"/>
      <c r="K72" s="43"/>
      <c r="L72" s="19"/>
    </row>
    <row r="73" spans="1:12" ht="18" customHeight="1">
      <c r="A73" s="242">
        <v>1878</v>
      </c>
      <c r="B73" s="11"/>
      <c r="C73" s="11"/>
      <c r="D73" s="11"/>
      <c r="E73" s="11"/>
      <c r="F73" s="11"/>
      <c r="G73" s="11"/>
      <c r="H73" s="11"/>
      <c r="I73" s="18"/>
      <c r="J73" s="11"/>
      <c r="K73" s="11"/>
      <c r="L73" s="16"/>
    </row>
    <row r="74" spans="1:12" s="8" customFormat="1" ht="18" customHeight="1">
      <c r="A74" s="266" t="s">
        <v>376</v>
      </c>
      <c r="B74" s="266"/>
      <c r="C74" s="266"/>
      <c r="D74" s="266"/>
      <c r="E74" s="266" t="s">
        <v>67</v>
      </c>
      <c r="F74" s="266"/>
      <c r="G74" s="266"/>
      <c r="H74" s="266"/>
      <c r="I74" s="266" t="s">
        <v>41</v>
      </c>
      <c r="J74" s="266"/>
      <c r="L74" s="24"/>
    </row>
    <row r="75" spans="1:12" ht="18" customHeight="1">
      <c r="L75" s="16"/>
    </row>
    <row r="76" spans="1:12" s="147" customFormat="1" ht="18" customHeight="1">
      <c r="A76" s="280" t="s">
        <v>53</v>
      </c>
      <c r="B76" s="280"/>
      <c r="C76" s="280"/>
      <c r="D76" s="280"/>
      <c r="E76" s="280" t="s">
        <v>53</v>
      </c>
      <c r="F76" s="280"/>
      <c r="G76" s="280"/>
      <c r="H76" s="280"/>
      <c r="I76" s="280" t="s">
        <v>53</v>
      </c>
      <c r="J76" s="280"/>
      <c r="L76" s="148"/>
    </row>
    <row r="77" spans="1:12" ht="18" customHeight="1">
      <c r="L77" s="16"/>
    </row>
    <row r="78" spans="1:12" ht="18" customHeight="1">
      <c r="L78" s="16"/>
    </row>
    <row r="79" spans="1:12" ht="18" customHeight="1">
      <c r="A79" s="259" t="s">
        <v>209</v>
      </c>
      <c r="B79" s="259"/>
      <c r="C79" s="259"/>
      <c r="D79" s="259"/>
      <c r="E79" s="259" t="s">
        <v>68</v>
      </c>
      <c r="F79" s="259"/>
      <c r="G79" s="259"/>
      <c r="H79" s="259"/>
      <c r="I79" s="259" t="s">
        <v>62</v>
      </c>
      <c r="J79" s="259"/>
      <c r="K79" s="259"/>
      <c r="L79" s="16"/>
    </row>
    <row r="80" spans="1:12" ht="18" customHeight="1">
      <c r="A80" s="212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6"/>
    </row>
    <row r="81" spans="1:12" ht="18" customHeight="1"/>
    <row r="82" spans="1:12" ht="30" customHeight="1">
      <c r="A82" s="259" t="s">
        <v>1731</v>
      </c>
      <c r="B82" s="259"/>
      <c r="C82" s="259"/>
      <c r="D82" s="259"/>
      <c r="E82" s="259"/>
      <c r="F82" s="259"/>
      <c r="G82" s="259"/>
      <c r="H82" s="259"/>
      <c r="I82" s="259"/>
      <c r="J82" s="259"/>
      <c r="K82" s="259"/>
      <c r="L82" s="259"/>
    </row>
    <row r="83" spans="1:12" ht="18" customHeight="1"/>
    <row r="84" spans="1:12" s="8" customFormat="1" ht="30" customHeight="1">
      <c r="A84" s="217" t="s">
        <v>0</v>
      </c>
      <c r="B84" s="217" t="s">
        <v>54</v>
      </c>
      <c r="C84" s="273" t="s">
        <v>7</v>
      </c>
      <c r="D84" s="273"/>
      <c r="E84" s="4" t="s">
        <v>8</v>
      </c>
      <c r="F84" s="28" t="s">
        <v>14</v>
      </c>
      <c r="G84" s="5" t="s">
        <v>1</v>
      </c>
      <c r="H84" s="217" t="s">
        <v>9</v>
      </c>
      <c r="I84" s="5" t="s">
        <v>11</v>
      </c>
      <c r="J84" s="5" t="s">
        <v>10</v>
      </c>
      <c r="K84" s="217" t="s">
        <v>2</v>
      </c>
      <c r="L84" s="5" t="s">
        <v>13</v>
      </c>
    </row>
    <row r="85" spans="1:12" s="8" customFormat="1" ht="17.100000000000001" customHeight="1">
      <c r="A85" s="6">
        <v>1</v>
      </c>
      <c r="B85" s="85" t="s">
        <v>746</v>
      </c>
      <c r="C85" s="86" t="s">
        <v>747</v>
      </c>
      <c r="D85" s="87" t="s">
        <v>113</v>
      </c>
      <c r="E85" s="84" t="s">
        <v>732</v>
      </c>
      <c r="F85" s="89">
        <v>8.08</v>
      </c>
      <c r="G85" s="88">
        <v>71</v>
      </c>
      <c r="H85" s="71" t="str">
        <f>IF(AND(F85&gt;=9,G85&gt;=90),"500.000",IF(AND(F85&gt;=8,G85&gt;=80),"425.000",IF(AND(F85&gt;=7,G85&gt;=70),"250.000"," ")))</f>
        <v>250.000</v>
      </c>
      <c r="I85" s="149">
        <f>H85*5</f>
        <v>1250000</v>
      </c>
      <c r="J85" s="104"/>
      <c r="K85" s="81"/>
      <c r="L85" s="152" t="s">
        <v>70</v>
      </c>
    </row>
    <row r="86" spans="1:12" s="8" customFormat="1" ht="17.100000000000001" customHeight="1">
      <c r="A86" s="6">
        <v>2</v>
      </c>
      <c r="B86" s="85" t="s">
        <v>713</v>
      </c>
      <c r="C86" s="86" t="s">
        <v>714</v>
      </c>
      <c r="D86" s="87" t="s">
        <v>100</v>
      </c>
      <c r="E86" s="84" t="s">
        <v>715</v>
      </c>
      <c r="F86" s="89">
        <v>8.08</v>
      </c>
      <c r="G86" s="88">
        <v>70</v>
      </c>
      <c r="H86" s="71" t="str">
        <f>IF(AND(F86&gt;=9,G86&gt;=90),"500.000",IF(AND(F86&gt;=8,G86&gt;=80),"425.000",IF(AND(F86&gt;=7,G86&gt;=70),"250.000"," ")))</f>
        <v>250.000</v>
      </c>
      <c r="I86" s="149">
        <f>H86*5</f>
        <v>1250000</v>
      </c>
      <c r="J86" s="104"/>
      <c r="K86" s="124" t="s">
        <v>70</v>
      </c>
      <c r="L86" s="152" t="s">
        <v>70</v>
      </c>
    </row>
    <row r="87" spans="1:12" s="8" customFormat="1" ht="17.100000000000001" customHeight="1">
      <c r="A87" s="6">
        <v>3</v>
      </c>
      <c r="B87" s="85" t="s">
        <v>677</v>
      </c>
      <c r="C87" s="86" t="s">
        <v>678</v>
      </c>
      <c r="D87" s="87" t="s">
        <v>239</v>
      </c>
      <c r="E87" s="84" t="s">
        <v>676</v>
      </c>
      <c r="F87" s="88">
        <v>8.07</v>
      </c>
      <c r="G87" s="88">
        <v>76</v>
      </c>
      <c r="H87" s="71" t="str">
        <f>IF(AND(F87&gt;=9,G87&gt;=90),"500.000",IF(AND(F87&gt;=8,G87&gt;=80),"425.000",IF(AND(F87&gt;=7,G87&gt;=70),"250.000"," ")))</f>
        <v>250.000</v>
      </c>
      <c r="I87" s="149">
        <f>H87*5</f>
        <v>1250000</v>
      </c>
      <c r="J87" s="105"/>
      <c r="K87" s="125" t="s">
        <v>70</v>
      </c>
      <c r="L87" s="152"/>
    </row>
    <row r="88" spans="1:12" s="8" customFormat="1" ht="17.100000000000001" customHeight="1">
      <c r="A88" s="6">
        <v>4</v>
      </c>
      <c r="B88" s="85" t="s">
        <v>699</v>
      </c>
      <c r="C88" s="86" t="s">
        <v>700</v>
      </c>
      <c r="D88" s="87" t="s">
        <v>83</v>
      </c>
      <c r="E88" s="84" t="s">
        <v>694</v>
      </c>
      <c r="F88" s="89">
        <v>8.07</v>
      </c>
      <c r="G88" s="88">
        <v>70</v>
      </c>
      <c r="H88" s="71" t="str">
        <f>IF(AND(F88&gt;=9,G88&gt;=90),"500.000",IF(AND(F88&gt;=8,G88&gt;=80),"425.000",IF(AND(F88&gt;=7,G88&gt;=70),"250.000"," ")))</f>
        <v>250.000</v>
      </c>
      <c r="I88" s="149">
        <f>H88*5</f>
        <v>1250000</v>
      </c>
      <c r="J88" s="104"/>
      <c r="K88" s="125"/>
      <c r="L88" s="152"/>
    </row>
    <row r="89" spans="1:12" s="8" customFormat="1" ht="17.100000000000001" customHeight="1">
      <c r="A89" s="6">
        <v>5</v>
      </c>
      <c r="B89" s="85" t="s">
        <v>688</v>
      </c>
      <c r="C89" s="86" t="s">
        <v>689</v>
      </c>
      <c r="D89" s="87" t="s">
        <v>459</v>
      </c>
      <c r="E89" s="84" t="s">
        <v>685</v>
      </c>
      <c r="F89" s="88">
        <v>8.06</v>
      </c>
      <c r="G89" s="88">
        <v>79</v>
      </c>
      <c r="H89" s="71" t="str">
        <f>IF(AND(F89&gt;=9,G89&gt;=90),"500.000",IF(AND(F89&gt;=8,G89&gt;=80),"425.000",IF(AND(F89&gt;=7,G89&gt;=70),"250.000"," ")))</f>
        <v>250.000</v>
      </c>
      <c r="I89" s="149">
        <f>H89*5</f>
        <v>1250000</v>
      </c>
      <c r="J89" s="104"/>
      <c r="K89" s="81" t="s">
        <v>70</v>
      </c>
      <c r="L89" s="118"/>
    </row>
    <row r="90" spans="1:12" s="8" customFormat="1" ht="17.100000000000001" customHeight="1">
      <c r="A90" s="6">
        <v>6</v>
      </c>
      <c r="B90" s="85" t="s">
        <v>718</v>
      </c>
      <c r="C90" s="86" t="s">
        <v>719</v>
      </c>
      <c r="D90" s="87" t="s">
        <v>102</v>
      </c>
      <c r="E90" s="84" t="s">
        <v>715</v>
      </c>
      <c r="F90" s="89">
        <v>8.06</v>
      </c>
      <c r="G90" s="88">
        <v>72</v>
      </c>
      <c r="H90" s="71" t="str">
        <f>IF(AND(F90&gt;=9,G90&gt;=90),"500.000",IF(AND(F90&gt;=8,G90&gt;=80),"425.000",IF(AND(F90&gt;=7,G90&gt;=70),"250.000"," ")))</f>
        <v>250.000</v>
      </c>
      <c r="I90" s="149">
        <f>H90*5</f>
        <v>1250000</v>
      </c>
      <c r="J90" s="105"/>
      <c r="K90" s="109"/>
      <c r="L90" s="152"/>
    </row>
    <row r="91" spans="1:12" s="8" customFormat="1" ht="17.100000000000001" customHeight="1">
      <c r="A91" s="6">
        <v>7</v>
      </c>
      <c r="B91" s="85" t="s">
        <v>762</v>
      </c>
      <c r="C91" s="86" t="s">
        <v>763</v>
      </c>
      <c r="D91" s="87" t="s">
        <v>422</v>
      </c>
      <c r="E91" s="84" t="s">
        <v>753</v>
      </c>
      <c r="F91" s="89">
        <v>8.0500000000000007</v>
      </c>
      <c r="G91" s="88">
        <v>70</v>
      </c>
      <c r="H91" s="71" t="str">
        <f>IF(AND(F91&gt;=9,G91&gt;=90),"500.000",IF(AND(F91&gt;=8,G91&gt;=80),"425.000",IF(AND(F91&gt;=7,G91&gt;=70),"250.000"," ")))</f>
        <v>250.000</v>
      </c>
      <c r="I91" s="149">
        <f>H91*5</f>
        <v>1250000</v>
      </c>
      <c r="J91" s="105"/>
      <c r="K91" s="81" t="s">
        <v>70</v>
      </c>
      <c r="L91" s="152"/>
    </row>
    <row r="92" spans="1:12" s="8" customFormat="1" ht="17.100000000000001" customHeight="1">
      <c r="A92" s="6">
        <v>8</v>
      </c>
      <c r="B92" s="85" t="s">
        <v>603</v>
      </c>
      <c r="C92" s="86" t="s">
        <v>383</v>
      </c>
      <c r="D92" s="87" t="s">
        <v>154</v>
      </c>
      <c r="E92" s="84" t="s">
        <v>598</v>
      </c>
      <c r="F92" s="88">
        <v>8.01</v>
      </c>
      <c r="G92" s="88">
        <v>75</v>
      </c>
      <c r="H92" s="71" t="str">
        <f>IF(AND(F92&gt;=9,G92&gt;=90),"500.000",IF(AND(F92&gt;=8,G92&gt;=80),"425.000",IF(AND(F92&gt;=7,G92&gt;=70),"250.000"," ")))</f>
        <v>250.000</v>
      </c>
      <c r="I92" s="149">
        <f>H92*5</f>
        <v>1250000</v>
      </c>
      <c r="J92" s="105"/>
      <c r="K92" s="91" t="s">
        <v>70</v>
      </c>
      <c r="L92" s="118"/>
    </row>
    <row r="93" spans="1:12" s="8" customFormat="1" ht="17.100000000000001" customHeight="1">
      <c r="A93" s="6">
        <v>9</v>
      </c>
      <c r="B93" s="221" t="s">
        <v>778</v>
      </c>
      <c r="C93" s="222" t="s">
        <v>313</v>
      </c>
      <c r="D93" s="223" t="s">
        <v>193</v>
      </c>
      <c r="E93" s="84" t="s">
        <v>777</v>
      </c>
      <c r="F93" s="224">
        <v>7.99</v>
      </c>
      <c r="G93" s="224">
        <v>73</v>
      </c>
      <c r="H93" s="225" t="str">
        <f>IF(AND(F93&gt;=9,G93&gt;=90),"500.000",IF(AND(F93&gt;=8,G93&gt;=80),"425.000",IF(AND(F93&gt;=7,G93&gt;=70),"250.000"," ")))</f>
        <v>250.000</v>
      </c>
      <c r="I93" s="226">
        <f>H93*5</f>
        <v>1250000</v>
      </c>
      <c r="J93" s="105"/>
      <c r="K93" s="81" t="s">
        <v>70</v>
      </c>
      <c r="L93" s="152"/>
    </row>
    <row r="94" spans="1:12" s="8" customFormat="1" ht="17.100000000000001" customHeight="1">
      <c r="A94" s="6">
        <v>10</v>
      </c>
      <c r="B94" s="85" t="s">
        <v>608</v>
      </c>
      <c r="C94" s="86" t="s">
        <v>571</v>
      </c>
      <c r="D94" s="87" t="s">
        <v>474</v>
      </c>
      <c r="E94" s="84" t="s">
        <v>605</v>
      </c>
      <c r="F94" s="88">
        <v>7.99</v>
      </c>
      <c r="G94" s="88">
        <v>72</v>
      </c>
      <c r="H94" s="71" t="str">
        <f>IF(AND(F94&gt;=9,G94&gt;=90),"500.000",IF(AND(F94&gt;=8,G94&gt;=80),"425.000",IF(AND(F94&gt;=7,G94&gt;=70),"250.000"," ")))</f>
        <v>250.000</v>
      </c>
      <c r="I94" s="149">
        <f>H94*5</f>
        <v>1250000</v>
      </c>
      <c r="J94" s="106"/>
      <c r="K94" s="81"/>
      <c r="L94" s="118"/>
    </row>
    <row r="95" spans="1:12" s="8" customFormat="1" ht="17.100000000000001" customHeight="1">
      <c r="A95" s="6">
        <v>11</v>
      </c>
      <c r="B95" s="85" t="s">
        <v>710</v>
      </c>
      <c r="C95" s="86" t="s">
        <v>195</v>
      </c>
      <c r="D95" s="87" t="s">
        <v>107</v>
      </c>
      <c r="E95" s="84" t="s">
        <v>694</v>
      </c>
      <c r="F95" s="89">
        <v>7.98</v>
      </c>
      <c r="G95" s="88">
        <v>77</v>
      </c>
      <c r="H95" s="71" t="str">
        <f>IF(AND(F95&gt;=9,G95&gt;=90),"500.000",IF(AND(F95&gt;=8,G95&gt;=80),"425.000",IF(AND(F95&gt;=7,G95&gt;=70),"250.000"," ")))</f>
        <v>250.000</v>
      </c>
      <c r="I95" s="149">
        <f>H95*5</f>
        <v>1250000</v>
      </c>
      <c r="J95" s="104"/>
      <c r="K95" s="81" t="s">
        <v>70</v>
      </c>
      <c r="L95" s="152" t="s">
        <v>70</v>
      </c>
    </row>
    <row r="96" spans="1:12" s="8" customFormat="1" ht="17.100000000000001" customHeight="1">
      <c r="A96" s="6">
        <v>12</v>
      </c>
      <c r="B96" s="85" t="s">
        <v>770</v>
      </c>
      <c r="C96" s="86" t="s">
        <v>771</v>
      </c>
      <c r="D96" s="87" t="s">
        <v>515</v>
      </c>
      <c r="E96" s="84" t="s">
        <v>772</v>
      </c>
      <c r="F96" s="89">
        <v>7.98</v>
      </c>
      <c r="G96" s="88">
        <v>70</v>
      </c>
      <c r="H96" s="71" t="str">
        <f>IF(AND(F96&gt;=9,G96&gt;=90),"500.000",IF(AND(F96&gt;=8,G96&gt;=80),"425.000",IF(AND(F96&gt;=7,G96&gt;=70),"250.000"," ")))</f>
        <v>250.000</v>
      </c>
      <c r="I96" s="149">
        <f>H96*5</f>
        <v>1250000</v>
      </c>
      <c r="J96" s="106"/>
      <c r="K96" s="92" t="s">
        <v>70</v>
      </c>
      <c r="L96" s="152" t="s">
        <v>70</v>
      </c>
    </row>
    <row r="97" spans="1:12" s="8" customFormat="1" ht="17.100000000000001" customHeight="1">
      <c r="A97" s="6">
        <v>13</v>
      </c>
      <c r="B97" s="85" t="s">
        <v>641</v>
      </c>
      <c r="C97" s="86" t="s">
        <v>642</v>
      </c>
      <c r="D97" s="87" t="s">
        <v>100</v>
      </c>
      <c r="E97" s="84" t="s">
        <v>643</v>
      </c>
      <c r="F97" s="89">
        <v>7.95</v>
      </c>
      <c r="G97" s="88">
        <v>78</v>
      </c>
      <c r="H97" s="71" t="str">
        <f>IF(AND(F97&gt;=9,G97&gt;=90),"500.000",IF(AND(F97&gt;=8,G97&gt;=80),"425.000",IF(AND(F97&gt;=7,G97&gt;=70),"250.000"," ")))</f>
        <v>250.000</v>
      </c>
      <c r="I97" s="149">
        <f>H97*5</f>
        <v>1250000</v>
      </c>
      <c r="J97" s="105"/>
      <c r="K97" s="74"/>
      <c r="L97" s="118"/>
    </row>
    <row r="98" spans="1:12" s="8" customFormat="1" ht="17.100000000000001" customHeight="1">
      <c r="A98" s="6">
        <v>14</v>
      </c>
      <c r="B98" s="85" t="s">
        <v>701</v>
      </c>
      <c r="C98" s="86" t="s">
        <v>702</v>
      </c>
      <c r="D98" s="87" t="s">
        <v>255</v>
      </c>
      <c r="E98" s="84" t="s">
        <v>694</v>
      </c>
      <c r="F98" s="89">
        <v>7.95</v>
      </c>
      <c r="G98" s="88">
        <v>72</v>
      </c>
      <c r="H98" s="71" t="str">
        <f>IF(AND(F98&gt;=9,G98&gt;=90),"500.000",IF(AND(F98&gt;=8,G98&gt;=80),"425.000",IF(AND(F98&gt;=7,G98&gt;=70),"250.000"," ")))</f>
        <v>250.000</v>
      </c>
      <c r="I98" s="149">
        <f>H98*5</f>
        <v>1250000</v>
      </c>
      <c r="J98" s="105"/>
      <c r="K98" s="91" t="s">
        <v>70</v>
      </c>
      <c r="L98" s="152"/>
    </row>
    <row r="99" spans="1:12" s="8" customFormat="1" ht="17.100000000000001" customHeight="1">
      <c r="A99" s="6">
        <v>15</v>
      </c>
      <c r="B99" s="85" t="s">
        <v>818</v>
      </c>
      <c r="C99" s="86" t="s">
        <v>819</v>
      </c>
      <c r="D99" s="87" t="s">
        <v>316</v>
      </c>
      <c r="E99" s="84" t="s">
        <v>815</v>
      </c>
      <c r="F99" s="89">
        <v>7.94</v>
      </c>
      <c r="G99" s="88">
        <v>83</v>
      </c>
      <c r="H99" s="71" t="str">
        <f>IF(AND(F99&gt;=9,G99&gt;=90),"500.000",IF(AND(F99&gt;=8,G99&gt;=80),"425.000",IF(AND(F99&gt;=7,G99&gt;=70),"250.000"," ")))</f>
        <v>250.000</v>
      </c>
      <c r="I99" s="149">
        <f>H99*5</f>
        <v>1250000</v>
      </c>
      <c r="J99" s="112"/>
      <c r="K99" s="91" t="s">
        <v>70</v>
      </c>
      <c r="L99" s="152" t="s">
        <v>70</v>
      </c>
    </row>
    <row r="100" spans="1:12" s="8" customFormat="1" ht="17.100000000000001" customHeight="1">
      <c r="A100" s="6">
        <v>16</v>
      </c>
      <c r="B100" s="85" t="s">
        <v>869</v>
      </c>
      <c r="C100" s="86" t="s">
        <v>870</v>
      </c>
      <c r="D100" s="87" t="s">
        <v>256</v>
      </c>
      <c r="E100" s="84" t="s">
        <v>866</v>
      </c>
      <c r="F100" s="89">
        <v>7.94</v>
      </c>
      <c r="G100" s="88">
        <v>70</v>
      </c>
      <c r="H100" s="71" t="str">
        <f>IF(AND(F100&gt;=9,G100&gt;=90),"500.000",IF(AND(F100&gt;=8,G100&gt;=80),"425.000",IF(AND(F100&gt;=7,G100&gt;=70),"250.000"," ")))</f>
        <v>250.000</v>
      </c>
      <c r="I100" s="149">
        <f>H100*5</f>
        <v>1250000</v>
      </c>
      <c r="J100" s="131"/>
      <c r="K100" s="74"/>
      <c r="L100" s="155"/>
    </row>
    <row r="101" spans="1:12" s="8" customFormat="1" ht="17.100000000000001" customHeight="1">
      <c r="A101" s="6">
        <v>17</v>
      </c>
      <c r="B101" s="85" t="s">
        <v>740</v>
      </c>
      <c r="C101" s="86" t="s">
        <v>741</v>
      </c>
      <c r="D101" s="87" t="s">
        <v>92</v>
      </c>
      <c r="E101" s="84" t="s">
        <v>732</v>
      </c>
      <c r="F101" s="89">
        <v>7.93</v>
      </c>
      <c r="G101" s="88">
        <v>70</v>
      </c>
      <c r="H101" s="71" t="str">
        <f>IF(AND(F101&gt;=9,G101&gt;=90),"500.000",IF(AND(F101&gt;=8,G101&gt;=80),"425.000",IF(AND(F101&gt;=7,G101&gt;=70),"250.000"," ")))</f>
        <v>250.000</v>
      </c>
      <c r="I101" s="149">
        <f>H101*5</f>
        <v>1250000</v>
      </c>
      <c r="J101" s="107"/>
      <c r="K101" s="91" t="s">
        <v>70</v>
      </c>
      <c r="L101" s="234"/>
    </row>
    <row r="102" spans="1:12" s="8" customFormat="1" ht="17.100000000000001" customHeight="1">
      <c r="A102" s="6">
        <v>18</v>
      </c>
      <c r="B102" s="221" t="s">
        <v>847</v>
      </c>
      <c r="C102" s="222" t="s">
        <v>848</v>
      </c>
      <c r="D102" s="223" t="s">
        <v>203</v>
      </c>
      <c r="E102" s="84" t="s">
        <v>837</v>
      </c>
      <c r="F102" s="229">
        <v>7.91</v>
      </c>
      <c r="G102" s="224">
        <v>81</v>
      </c>
      <c r="H102" s="225" t="str">
        <f>IF(AND(F102&gt;=9,G102&gt;=90),"500.000",IF(AND(F102&gt;=8,G102&gt;=80),"425.000",IF(AND(F102&gt;=7,G102&gt;=70),"250.000"," ")))</f>
        <v>250.000</v>
      </c>
      <c r="I102" s="226">
        <f>H102*5</f>
        <v>1250000</v>
      </c>
      <c r="J102" s="104"/>
      <c r="K102" s="125"/>
      <c r="L102" s="152" t="s">
        <v>70</v>
      </c>
    </row>
    <row r="103" spans="1:12" s="8" customFormat="1" ht="17.100000000000001" customHeight="1">
      <c r="A103" s="6">
        <v>19</v>
      </c>
      <c r="B103" s="85" t="s">
        <v>764</v>
      </c>
      <c r="C103" s="86" t="s">
        <v>765</v>
      </c>
      <c r="D103" s="87" t="s">
        <v>299</v>
      </c>
      <c r="E103" s="84" t="s">
        <v>753</v>
      </c>
      <c r="F103" s="89">
        <v>7.88</v>
      </c>
      <c r="G103" s="88">
        <v>72</v>
      </c>
      <c r="H103" s="71" t="str">
        <f>IF(AND(F103&gt;=9,G103&gt;=90),"500.000",IF(AND(F103&gt;=8,G103&gt;=80),"425.000",IF(AND(F103&gt;=7,G103&gt;=70),"250.000"," ")))</f>
        <v>250.000</v>
      </c>
      <c r="I103" s="149">
        <f>H103*5</f>
        <v>1250000</v>
      </c>
      <c r="J103" s="105"/>
      <c r="K103" s="81" t="s">
        <v>70</v>
      </c>
      <c r="L103" s="152" t="s">
        <v>70</v>
      </c>
    </row>
    <row r="104" spans="1:12" s="8" customFormat="1" ht="17.100000000000001" customHeight="1">
      <c r="A104" s="6">
        <v>20</v>
      </c>
      <c r="B104" s="85" t="s">
        <v>782</v>
      </c>
      <c r="C104" s="86" t="s">
        <v>184</v>
      </c>
      <c r="D104" s="87" t="s">
        <v>130</v>
      </c>
      <c r="E104" s="84" t="s">
        <v>777</v>
      </c>
      <c r="F104" s="88">
        <v>7.88</v>
      </c>
      <c r="G104" s="88">
        <v>70</v>
      </c>
      <c r="H104" s="71" t="str">
        <f>IF(AND(F104&gt;=9,G104&gt;=90),"500.000",IF(AND(F104&gt;=8,G104&gt;=80),"425.000",IF(AND(F104&gt;=7,G104&gt;=70),"250.000"," ")))</f>
        <v>250.000</v>
      </c>
      <c r="I104" s="149">
        <f>H104*5</f>
        <v>1250000</v>
      </c>
      <c r="J104" s="105"/>
      <c r="K104" s="118"/>
      <c r="L104" s="152"/>
    </row>
    <row r="105" spans="1:12" s="8" customFormat="1" ht="17.100000000000001" customHeight="1">
      <c r="A105" s="6">
        <v>21</v>
      </c>
      <c r="B105" s="85" t="s">
        <v>664</v>
      </c>
      <c r="C105" s="86" t="s">
        <v>665</v>
      </c>
      <c r="D105" s="87" t="s">
        <v>199</v>
      </c>
      <c r="E105" s="84" t="s">
        <v>659</v>
      </c>
      <c r="F105" s="89">
        <v>7.87</v>
      </c>
      <c r="G105" s="88">
        <v>75</v>
      </c>
      <c r="H105" s="71" t="str">
        <f>IF(AND(F105&gt;=9,G105&gt;=90),"500.000",IF(AND(F105&gt;=8,G105&gt;=80),"425.000",IF(AND(F105&gt;=7,G105&gt;=70),"250.000"," ")))</f>
        <v>250.000</v>
      </c>
      <c r="I105" s="149">
        <f>H105*5</f>
        <v>1250000</v>
      </c>
      <c r="J105" s="161"/>
      <c r="K105" s="81"/>
      <c r="L105" s="152" t="s">
        <v>70</v>
      </c>
    </row>
    <row r="106" spans="1:12" s="8" customFormat="1" ht="17.100000000000001" customHeight="1">
      <c r="A106" s="6">
        <v>22</v>
      </c>
      <c r="B106" s="85" t="s">
        <v>856</v>
      </c>
      <c r="C106" s="86" t="s">
        <v>857</v>
      </c>
      <c r="D106" s="87" t="s">
        <v>249</v>
      </c>
      <c r="E106" s="84" t="s">
        <v>853</v>
      </c>
      <c r="F106" s="89">
        <v>7.87</v>
      </c>
      <c r="G106" s="88">
        <v>70</v>
      </c>
      <c r="H106" s="71" t="str">
        <f>IF(AND(F106&gt;=9,G106&gt;=90),"500.000",IF(AND(F106&gt;=8,G106&gt;=80),"425.000",IF(AND(F106&gt;=7,G106&gt;=70),"250.000"," ")))</f>
        <v>250.000</v>
      </c>
      <c r="I106" s="149">
        <f>H106*5</f>
        <v>1250000</v>
      </c>
      <c r="J106" s="161"/>
      <c r="K106" s="124" t="s">
        <v>70</v>
      </c>
      <c r="L106" s="152" t="s">
        <v>70</v>
      </c>
    </row>
    <row r="107" spans="1:12" s="8" customFormat="1" ht="17.100000000000001" customHeight="1">
      <c r="A107" s="6">
        <v>23</v>
      </c>
      <c r="B107" s="85" t="s">
        <v>803</v>
      </c>
      <c r="C107" s="86" t="s">
        <v>184</v>
      </c>
      <c r="D107" s="87" t="s">
        <v>115</v>
      </c>
      <c r="E107" s="84" t="s">
        <v>795</v>
      </c>
      <c r="F107" s="89">
        <v>7.81</v>
      </c>
      <c r="G107" s="88">
        <v>74</v>
      </c>
      <c r="H107" s="71" t="str">
        <f>IF(AND(F107&gt;=9,G107&gt;=90),"500.000",IF(AND(F107&gt;=8,G107&gt;=80),"425.000",IF(AND(F107&gt;=7,G107&gt;=70),"250.000"," ")))</f>
        <v>250.000</v>
      </c>
      <c r="I107" s="149">
        <f>H107*5</f>
        <v>1250000</v>
      </c>
      <c r="J107" s="104"/>
      <c r="K107" s="124" t="s">
        <v>70</v>
      </c>
      <c r="L107" s="152" t="s">
        <v>70</v>
      </c>
    </row>
    <row r="108" spans="1:12" s="8" customFormat="1" ht="17.100000000000001" customHeight="1">
      <c r="A108" s="6">
        <v>24</v>
      </c>
      <c r="B108" s="85" t="s">
        <v>584</v>
      </c>
      <c r="C108" s="86" t="s">
        <v>585</v>
      </c>
      <c r="D108" s="87" t="s">
        <v>128</v>
      </c>
      <c r="E108" s="84" t="s">
        <v>581</v>
      </c>
      <c r="F108" s="88">
        <v>7.81</v>
      </c>
      <c r="G108" s="88">
        <v>70</v>
      </c>
      <c r="H108" s="71" t="str">
        <f>IF(AND(F108&gt;=9,G108&gt;=90),"500.000",IF(AND(F108&gt;=8,G108&gt;=80),"425.000",IF(AND(F108&gt;=7,G108&gt;=70),"250.000"," ")))</f>
        <v>250.000</v>
      </c>
      <c r="I108" s="149">
        <f>H108*5</f>
        <v>1250000</v>
      </c>
      <c r="J108" s="105"/>
      <c r="K108" s="118"/>
      <c r="L108" s="118"/>
    </row>
    <row r="109" spans="1:12" s="8" customFormat="1" ht="17.100000000000001" customHeight="1">
      <c r="A109" s="6">
        <v>25</v>
      </c>
      <c r="B109" s="85" t="s">
        <v>588</v>
      </c>
      <c r="C109" s="86" t="s">
        <v>589</v>
      </c>
      <c r="D109" s="87" t="s">
        <v>98</v>
      </c>
      <c r="E109" s="84" t="s">
        <v>590</v>
      </c>
      <c r="F109" s="89">
        <v>7.8</v>
      </c>
      <c r="G109" s="88">
        <v>70</v>
      </c>
      <c r="H109" s="71" t="str">
        <f>IF(AND(F109&gt;=9,G109&gt;=90),"500.000",IF(AND(F109&gt;=8,G109&gt;=80),"425.000",IF(AND(F109&gt;=7,G109&gt;=70),"250.000"," ")))</f>
        <v>250.000</v>
      </c>
      <c r="I109" s="149">
        <f>H109*5</f>
        <v>1250000</v>
      </c>
      <c r="J109" s="130"/>
      <c r="K109" s="91"/>
      <c r="L109" s="159"/>
    </row>
    <row r="110" spans="1:12" s="8" customFormat="1" ht="17.100000000000001" customHeight="1">
      <c r="A110" s="6">
        <v>26</v>
      </c>
      <c r="B110" s="85" t="s">
        <v>733</v>
      </c>
      <c r="C110" s="86" t="s">
        <v>734</v>
      </c>
      <c r="D110" s="87" t="s">
        <v>101</v>
      </c>
      <c r="E110" s="84" t="s">
        <v>732</v>
      </c>
      <c r="F110" s="89">
        <v>7.79</v>
      </c>
      <c r="G110" s="88">
        <v>74</v>
      </c>
      <c r="H110" s="71" t="str">
        <f>IF(AND(F110&gt;=9,G110&gt;=90),"500.000",IF(AND(F110&gt;=8,G110&gt;=80),"425.000",IF(AND(F110&gt;=7,G110&gt;=70),"250.000"," ")))</f>
        <v>250.000</v>
      </c>
      <c r="I110" s="149">
        <f>H110*5</f>
        <v>1250000</v>
      </c>
      <c r="J110" s="105"/>
      <c r="K110" s="91" t="s">
        <v>70</v>
      </c>
      <c r="L110" s="152" t="s">
        <v>70</v>
      </c>
    </row>
    <row r="111" spans="1:12" s="8" customFormat="1" ht="17.100000000000001" customHeight="1">
      <c r="A111" s="6">
        <v>27</v>
      </c>
      <c r="B111" s="85" t="s">
        <v>711</v>
      </c>
      <c r="C111" s="86" t="s">
        <v>712</v>
      </c>
      <c r="D111" s="87" t="s">
        <v>181</v>
      </c>
      <c r="E111" s="84" t="s">
        <v>694</v>
      </c>
      <c r="F111" s="89">
        <v>7.79</v>
      </c>
      <c r="G111" s="88">
        <v>71</v>
      </c>
      <c r="H111" s="71" t="str">
        <f>IF(AND(F111&gt;=9,G111&gt;=90),"500.000",IF(AND(F111&gt;=8,G111&gt;=80),"425.000",IF(AND(F111&gt;=7,G111&gt;=70),"250.000"," ")))</f>
        <v>250.000</v>
      </c>
      <c r="I111" s="149">
        <f>H111*5</f>
        <v>1250000</v>
      </c>
      <c r="J111" s="134"/>
      <c r="K111" s="91" t="s">
        <v>70</v>
      </c>
      <c r="L111" s="152" t="s">
        <v>70</v>
      </c>
    </row>
    <row r="112" spans="1:12" s="8" customFormat="1" ht="17.100000000000001" customHeight="1">
      <c r="A112" s="6">
        <v>28</v>
      </c>
      <c r="B112" s="85" t="s">
        <v>582</v>
      </c>
      <c r="C112" s="86" t="s">
        <v>583</v>
      </c>
      <c r="D112" s="87" t="s">
        <v>90</v>
      </c>
      <c r="E112" s="84" t="s">
        <v>581</v>
      </c>
      <c r="F112" s="88">
        <v>7.79</v>
      </c>
      <c r="G112" s="88">
        <v>70</v>
      </c>
      <c r="H112" s="71" t="str">
        <f>IF(AND(F112&gt;=9,G112&gt;=90),"500.000",IF(AND(F112&gt;=8,G112&gt;=80),"425.000",IF(AND(F112&gt;=7,G112&gt;=70),"250.000"," ")))</f>
        <v>250.000</v>
      </c>
      <c r="I112" s="149">
        <f>H112*5</f>
        <v>1250000</v>
      </c>
      <c r="J112" s="161"/>
      <c r="K112" s="91"/>
      <c r="L112" s="118"/>
    </row>
    <row r="113" spans="1:12" s="8" customFormat="1" ht="17.100000000000001" customHeight="1">
      <c r="A113" s="6">
        <v>29</v>
      </c>
      <c r="B113" s="85" t="s">
        <v>639</v>
      </c>
      <c r="C113" s="86" t="s">
        <v>640</v>
      </c>
      <c r="D113" s="87" t="s">
        <v>169</v>
      </c>
      <c r="E113" s="84" t="s">
        <v>630</v>
      </c>
      <c r="F113" s="89">
        <v>7.78</v>
      </c>
      <c r="G113" s="88">
        <v>78</v>
      </c>
      <c r="H113" s="71" t="str">
        <f>IF(AND(F113&gt;=9,G113&gt;=90),"500.000",IF(AND(F113&gt;=8,G113&gt;=80),"425.000",IF(AND(F113&gt;=7,G113&gt;=70),"250.000"," ")))</f>
        <v>250.000</v>
      </c>
      <c r="I113" s="149">
        <f>H113*5</f>
        <v>1250000</v>
      </c>
      <c r="J113" s="112"/>
      <c r="K113" s="74"/>
      <c r="L113" s="118"/>
    </row>
    <row r="114" spans="1:12" s="8" customFormat="1" ht="17.100000000000001" customHeight="1">
      <c r="A114" s="6">
        <v>30</v>
      </c>
      <c r="B114" s="85" t="s">
        <v>708</v>
      </c>
      <c r="C114" s="86" t="s">
        <v>157</v>
      </c>
      <c r="D114" s="87" t="s">
        <v>709</v>
      </c>
      <c r="E114" s="84" t="s">
        <v>694</v>
      </c>
      <c r="F114" s="89">
        <v>7.78</v>
      </c>
      <c r="G114" s="88">
        <v>70</v>
      </c>
      <c r="H114" s="71" t="str">
        <f>IF(AND(F114&gt;=9,G114&gt;=90),"500.000",IF(AND(F114&gt;=8,G114&gt;=80),"425.000",IF(AND(F114&gt;=7,G114&gt;=70),"250.000"," ")))</f>
        <v>250.000</v>
      </c>
      <c r="I114" s="149">
        <f>H114*5</f>
        <v>1250000</v>
      </c>
      <c r="J114" s="104"/>
      <c r="K114" s="91"/>
      <c r="L114" s="152" t="s">
        <v>70</v>
      </c>
    </row>
    <row r="115" spans="1:12" s="8" customFormat="1" ht="17.100000000000001" customHeight="1">
      <c r="A115" s="6">
        <v>31</v>
      </c>
      <c r="B115" s="85" t="s">
        <v>840</v>
      </c>
      <c r="C115" s="86" t="s">
        <v>272</v>
      </c>
      <c r="D115" s="87" t="s">
        <v>114</v>
      </c>
      <c r="E115" s="84" t="s">
        <v>837</v>
      </c>
      <c r="F115" s="89">
        <v>7.77</v>
      </c>
      <c r="G115" s="88">
        <v>77</v>
      </c>
      <c r="H115" s="71" t="str">
        <f>IF(AND(F115&gt;=9,G115&gt;=90),"500.000",IF(AND(F115&gt;=8,G115&gt;=80),"425.000",IF(AND(F115&gt;=7,G115&gt;=70),"250.000"," ")))</f>
        <v>250.000</v>
      </c>
      <c r="I115" s="149">
        <f>H115*5</f>
        <v>1250000</v>
      </c>
      <c r="J115" s="104"/>
      <c r="K115" s="91"/>
      <c r="L115" s="152" t="s">
        <v>70</v>
      </c>
    </row>
    <row r="116" spans="1:12" s="8" customFormat="1" ht="17.100000000000001" customHeight="1">
      <c r="A116" s="6">
        <v>32</v>
      </c>
      <c r="B116" s="85" t="s">
        <v>609</v>
      </c>
      <c r="C116" s="86" t="s">
        <v>167</v>
      </c>
      <c r="D116" s="87" t="s">
        <v>90</v>
      </c>
      <c r="E116" s="84" t="s">
        <v>605</v>
      </c>
      <c r="F116" s="88">
        <v>7.77</v>
      </c>
      <c r="G116" s="88">
        <v>72</v>
      </c>
      <c r="H116" s="71" t="str">
        <f>IF(AND(F116&gt;=9,G116&gt;=90),"500.000",IF(AND(F116&gt;=8,G116&gt;=80),"425.000",IF(AND(F116&gt;=7,G116&gt;=70),"250.000"," ")))</f>
        <v>250.000</v>
      </c>
      <c r="I116" s="149">
        <f>H116*5</f>
        <v>1250000</v>
      </c>
      <c r="J116" s="130"/>
      <c r="K116" s="91"/>
      <c r="L116" s="118"/>
    </row>
    <row r="117" spans="1:12" s="8" customFormat="1" ht="17.100000000000001" customHeight="1">
      <c r="A117" s="6">
        <v>33</v>
      </c>
      <c r="B117" s="85" t="s">
        <v>697</v>
      </c>
      <c r="C117" s="86" t="s">
        <v>89</v>
      </c>
      <c r="D117" s="87" t="s">
        <v>698</v>
      </c>
      <c r="E117" s="84" t="s">
        <v>694</v>
      </c>
      <c r="F117" s="89">
        <v>7.77</v>
      </c>
      <c r="G117" s="88">
        <v>72</v>
      </c>
      <c r="H117" s="71" t="str">
        <f>IF(AND(F117&gt;=9,G117&gt;=90),"500.000",IF(AND(F117&gt;=8,G117&gt;=80),"425.000",IF(AND(F117&gt;=7,G117&gt;=70),"250.000"," ")))</f>
        <v>250.000</v>
      </c>
      <c r="I117" s="149">
        <f>H117*5</f>
        <v>1250000</v>
      </c>
      <c r="J117" s="105"/>
      <c r="K117" s="84" t="s">
        <v>70</v>
      </c>
      <c r="L117" s="152"/>
    </row>
    <row r="118" spans="1:12" s="8" customFormat="1" ht="17.100000000000001" customHeight="1">
      <c r="A118" s="6">
        <v>34</v>
      </c>
      <c r="B118" s="85" t="s">
        <v>579</v>
      </c>
      <c r="C118" s="86" t="s">
        <v>580</v>
      </c>
      <c r="D118" s="87" t="s">
        <v>104</v>
      </c>
      <c r="E118" s="84" t="s">
        <v>581</v>
      </c>
      <c r="F118" s="88">
        <v>7.77</v>
      </c>
      <c r="G118" s="88">
        <v>70</v>
      </c>
      <c r="H118" s="71" t="str">
        <f>IF(AND(F118&gt;=9,G118&gt;=90),"500.000",IF(AND(F118&gt;=8,G118&gt;=80),"425.000",IF(AND(F118&gt;=7,G118&gt;=70),"250.000"," ")))</f>
        <v>250.000</v>
      </c>
      <c r="I118" s="149">
        <f>H118*5</f>
        <v>1250000</v>
      </c>
      <c r="J118" s="106"/>
      <c r="K118" s="132"/>
      <c r="L118" s="118"/>
    </row>
    <row r="119" spans="1:12" s="8" customFormat="1" ht="17.100000000000001" customHeight="1">
      <c r="A119" s="6">
        <v>35</v>
      </c>
      <c r="B119" s="85" t="s">
        <v>662</v>
      </c>
      <c r="C119" s="86" t="s">
        <v>663</v>
      </c>
      <c r="D119" s="87" t="s">
        <v>515</v>
      </c>
      <c r="E119" s="84" t="s">
        <v>659</v>
      </c>
      <c r="F119" s="89">
        <v>7.76</v>
      </c>
      <c r="G119" s="88">
        <v>72</v>
      </c>
      <c r="H119" s="71" t="str">
        <f>IF(AND(F119&gt;=9,G119&gt;=90),"500.000",IF(AND(F119&gt;=8,G119&gt;=80),"425.000",IF(AND(F119&gt;=7,G119&gt;=70),"250.000"," ")))</f>
        <v>250.000</v>
      </c>
      <c r="I119" s="149">
        <f>H119*5</f>
        <v>1250000</v>
      </c>
      <c r="J119" s="161"/>
      <c r="K119" s="124" t="s">
        <v>70</v>
      </c>
      <c r="L119" s="152" t="s">
        <v>70</v>
      </c>
    </row>
    <row r="120" spans="1:12" s="8" customFormat="1" ht="17.100000000000001" customHeight="1">
      <c r="A120" s="6">
        <v>36</v>
      </c>
      <c r="B120" s="85" t="s">
        <v>619</v>
      </c>
      <c r="C120" s="86" t="s">
        <v>112</v>
      </c>
      <c r="D120" s="87" t="s">
        <v>116</v>
      </c>
      <c r="E120" s="84" t="s">
        <v>618</v>
      </c>
      <c r="F120" s="88">
        <v>7.76</v>
      </c>
      <c r="G120" s="88">
        <v>71</v>
      </c>
      <c r="H120" s="71" t="str">
        <f>IF(AND(F120&gt;=9,G120&gt;=90),"500.000",IF(AND(F120&gt;=8,G120&gt;=80),"425.000",IF(AND(F120&gt;=7,G120&gt;=70),"250.000"," ")))</f>
        <v>250.000</v>
      </c>
      <c r="I120" s="149">
        <f>H120*5</f>
        <v>1250000</v>
      </c>
      <c r="J120" s="105"/>
      <c r="K120" s="91" t="s">
        <v>70</v>
      </c>
      <c r="L120" s="124"/>
    </row>
    <row r="121" spans="1:12" s="8" customFormat="1" ht="17.100000000000001" customHeight="1">
      <c r="A121" s="6">
        <v>37</v>
      </c>
      <c r="B121" s="85" t="s">
        <v>845</v>
      </c>
      <c r="C121" s="86" t="s">
        <v>846</v>
      </c>
      <c r="D121" s="87" t="s">
        <v>198</v>
      </c>
      <c r="E121" s="84" t="s">
        <v>837</v>
      </c>
      <c r="F121" s="89">
        <v>7.74</v>
      </c>
      <c r="G121" s="88">
        <v>78</v>
      </c>
      <c r="H121" s="71" t="str">
        <f>IF(AND(F121&gt;=9,G121&gt;=90),"500.000",IF(AND(F121&gt;=8,G121&gt;=80),"425.000",IF(AND(F121&gt;=7,G121&gt;=70),"250.000"," ")))</f>
        <v>250.000</v>
      </c>
      <c r="I121" s="149">
        <f>H121*5</f>
        <v>1250000</v>
      </c>
      <c r="J121" s="105"/>
      <c r="K121" s="91" t="s">
        <v>70</v>
      </c>
      <c r="L121" s="152" t="s">
        <v>70</v>
      </c>
    </row>
    <row r="122" spans="1:12" s="8" customFormat="1" ht="17.100000000000001" customHeight="1">
      <c r="A122" s="6">
        <v>38</v>
      </c>
      <c r="B122" s="85" t="s">
        <v>586</v>
      </c>
      <c r="C122" s="86" t="s">
        <v>163</v>
      </c>
      <c r="D122" s="87" t="s">
        <v>587</v>
      </c>
      <c r="E122" s="84" t="s">
        <v>581</v>
      </c>
      <c r="F122" s="88">
        <v>7.73</v>
      </c>
      <c r="G122" s="88">
        <v>72</v>
      </c>
      <c r="H122" s="71" t="str">
        <f>IF(AND(F122&gt;=9,G122&gt;=90),"500.000",IF(AND(F122&gt;=8,G122&gt;=80),"425.000",IF(AND(F122&gt;=7,G122&gt;=70),"250.000"," ")))</f>
        <v>250.000</v>
      </c>
      <c r="I122" s="149">
        <f>H122*5</f>
        <v>1250000</v>
      </c>
      <c r="J122" s="106"/>
      <c r="K122" s="81"/>
      <c r="L122" s="118"/>
    </row>
    <row r="123" spans="1:12" s="8" customFormat="1" ht="17.100000000000001" customHeight="1">
      <c r="A123" s="6">
        <v>39</v>
      </c>
      <c r="B123" s="85" t="s">
        <v>872</v>
      </c>
      <c r="C123" s="86" t="s">
        <v>873</v>
      </c>
      <c r="D123" s="87" t="s">
        <v>100</v>
      </c>
      <c r="E123" s="84" t="s">
        <v>874</v>
      </c>
      <c r="F123" s="89">
        <v>7.71</v>
      </c>
      <c r="G123" s="88">
        <v>71</v>
      </c>
      <c r="H123" s="71" t="str">
        <f>IF(AND(F123&gt;=9,G123&gt;=90),"500.000",IF(AND(F123&gt;=8,G123&gt;=80),"425.000",IF(AND(F123&gt;=7,G123&gt;=70),"250.000"," ")))</f>
        <v>250.000</v>
      </c>
      <c r="I123" s="149">
        <f>H123*5</f>
        <v>1250000</v>
      </c>
      <c r="J123" s="105"/>
      <c r="K123" s="81" t="s">
        <v>70</v>
      </c>
      <c r="L123" s="152" t="s">
        <v>70</v>
      </c>
    </row>
    <row r="124" spans="1:12" s="8" customFormat="1" ht="17.100000000000001" customHeight="1">
      <c r="A124" s="6">
        <v>40</v>
      </c>
      <c r="B124" s="85" t="s">
        <v>751</v>
      </c>
      <c r="C124" s="86" t="s">
        <v>752</v>
      </c>
      <c r="D124" s="87" t="s">
        <v>629</v>
      </c>
      <c r="E124" s="84" t="s">
        <v>753</v>
      </c>
      <c r="F124" s="89">
        <v>7.69</v>
      </c>
      <c r="G124" s="88">
        <v>75</v>
      </c>
      <c r="H124" s="71" t="str">
        <f>IF(AND(F124&gt;=9,G124&gt;=90),"500.000",IF(AND(F124&gt;=8,G124&gt;=80),"425.000",IF(AND(F124&gt;=7,G124&gt;=70),"250.000"," ")))</f>
        <v>250.000</v>
      </c>
      <c r="I124" s="149">
        <f>H124*5</f>
        <v>1250000</v>
      </c>
      <c r="J124" s="130"/>
      <c r="K124" s="125"/>
      <c r="L124" s="152" t="s">
        <v>70</v>
      </c>
    </row>
    <row r="125" spans="1:12" s="8" customFormat="1" ht="17.100000000000001" customHeight="1">
      <c r="A125" s="6">
        <v>41</v>
      </c>
      <c r="B125" s="85" t="s">
        <v>820</v>
      </c>
      <c r="C125" s="86" t="s">
        <v>178</v>
      </c>
      <c r="D125" s="87" t="s">
        <v>198</v>
      </c>
      <c r="E125" s="84" t="s">
        <v>815</v>
      </c>
      <c r="F125" s="89">
        <v>7.69</v>
      </c>
      <c r="G125" s="88">
        <v>75</v>
      </c>
      <c r="H125" s="71" t="str">
        <f>IF(AND(F125&gt;=9,G125&gt;=90),"500.000",IF(AND(F125&gt;=8,G125&gt;=80),"425.000",IF(AND(F125&gt;=7,G125&gt;=70),"250.000"," ")))</f>
        <v>250.000</v>
      </c>
      <c r="I125" s="149">
        <f>H125*5</f>
        <v>1250000</v>
      </c>
      <c r="J125" s="105"/>
      <c r="K125" s="125" t="s">
        <v>70</v>
      </c>
      <c r="L125" s="152" t="s">
        <v>70</v>
      </c>
    </row>
    <row r="126" spans="1:12" s="8" customFormat="1" ht="17.100000000000001" customHeight="1">
      <c r="A126" s="6">
        <v>42</v>
      </c>
      <c r="B126" s="85" t="s">
        <v>854</v>
      </c>
      <c r="C126" s="86" t="s">
        <v>855</v>
      </c>
      <c r="D126" s="87" t="s">
        <v>109</v>
      </c>
      <c r="E126" s="84" t="s">
        <v>853</v>
      </c>
      <c r="F126" s="89">
        <v>7.67</v>
      </c>
      <c r="G126" s="88">
        <v>77</v>
      </c>
      <c r="H126" s="71" t="str">
        <f>IF(AND(F126&gt;=9,G126&gt;=90),"500.000",IF(AND(F126&gt;=8,G126&gt;=80),"425.000",IF(AND(F126&gt;=7,G126&gt;=70),"250.000"," ")))</f>
        <v>250.000</v>
      </c>
      <c r="I126" s="149">
        <f>H126*5</f>
        <v>1250000</v>
      </c>
      <c r="J126" s="105"/>
      <c r="K126" s="119"/>
      <c r="L126" s="152" t="s">
        <v>70</v>
      </c>
    </row>
    <row r="127" spans="1:12" s="8" customFormat="1" ht="17.100000000000001" customHeight="1">
      <c r="A127" s="6">
        <v>43</v>
      </c>
      <c r="B127" s="85" t="s">
        <v>593</v>
      </c>
      <c r="C127" s="86" t="s">
        <v>594</v>
      </c>
      <c r="D127" s="87" t="s">
        <v>116</v>
      </c>
      <c r="E127" s="84" t="s">
        <v>592</v>
      </c>
      <c r="F127" s="88">
        <v>7.64</v>
      </c>
      <c r="G127" s="88">
        <v>70</v>
      </c>
      <c r="H127" s="71" t="str">
        <f>IF(AND(F127&gt;=9,G127&gt;=90),"500.000",IF(AND(F127&gt;=8,G127&gt;=80),"425.000",IF(AND(F127&gt;=7,G127&gt;=70),"250.000"," ")))</f>
        <v>250.000</v>
      </c>
      <c r="I127" s="149">
        <f>H127*5</f>
        <v>1250000</v>
      </c>
      <c r="J127" s="106"/>
      <c r="K127" s="109"/>
      <c r="L127" s="118"/>
    </row>
    <row r="128" spans="1:12" s="8" customFormat="1" ht="17.100000000000001" customHeight="1">
      <c r="A128" s="6">
        <v>44</v>
      </c>
      <c r="B128" s="85" t="s">
        <v>627</v>
      </c>
      <c r="C128" s="86" t="s">
        <v>628</v>
      </c>
      <c r="D128" s="87" t="s">
        <v>629</v>
      </c>
      <c r="E128" s="84" t="s">
        <v>630</v>
      </c>
      <c r="F128" s="89">
        <v>7.64</v>
      </c>
      <c r="G128" s="88">
        <v>70</v>
      </c>
      <c r="H128" s="71" t="str">
        <f>IF(AND(F128&gt;=9,G128&gt;=90),"500.000",IF(AND(F128&gt;=8,G128&gt;=80),"425.000",IF(AND(F128&gt;=7,G128&gt;=70),"250.000"," ")))</f>
        <v>250.000</v>
      </c>
      <c r="I128" s="149">
        <f>H128*5</f>
        <v>1250000</v>
      </c>
      <c r="J128" s="106"/>
      <c r="K128" s="81"/>
      <c r="L128" s="118"/>
    </row>
    <row r="129" spans="1:12" s="8" customFormat="1" ht="17.100000000000001" customHeight="1">
      <c r="A129" s="6">
        <v>45</v>
      </c>
      <c r="B129" s="85" t="s">
        <v>695</v>
      </c>
      <c r="C129" s="86" t="s">
        <v>696</v>
      </c>
      <c r="D129" s="87" t="s">
        <v>139</v>
      </c>
      <c r="E129" s="84" t="s">
        <v>694</v>
      </c>
      <c r="F129" s="89">
        <v>7.63</v>
      </c>
      <c r="G129" s="88">
        <v>70</v>
      </c>
      <c r="H129" s="71" t="str">
        <f>IF(AND(F129&gt;=9,G129&gt;=90),"500.000",IF(AND(F129&gt;=8,G129&gt;=80),"425.000",IF(AND(F129&gt;=7,G129&gt;=70),"250.000"," ")))</f>
        <v>250.000</v>
      </c>
      <c r="I129" s="149">
        <f>H129*5</f>
        <v>1250000</v>
      </c>
      <c r="J129" s="105"/>
      <c r="K129" s="74"/>
      <c r="L129" s="152"/>
    </row>
    <row r="130" spans="1:12" s="8" customFormat="1" ht="17.100000000000001" customHeight="1">
      <c r="A130" s="6">
        <v>46</v>
      </c>
      <c r="B130" s="85" t="s">
        <v>650</v>
      </c>
      <c r="C130" s="86" t="s">
        <v>651</v>
      </c>
      <c r="D130" s="87" t="s">
        <v>102</v>
      </c>
      <c r="E130" s="84" t="s">
        <v>643</v>
      </c>
      <c r="F130" s="89">
        <v>7.62</v>
      </c>
      <c r="G130" s="88">
        <v>73</v>
      </c>
      <c r="H130" s="71" t="str">
        <f>IF(AND(F130&gt;=9,G130&gt;=90),"500.000",IF(AND(F130&gt;=8,G130&gt;=80),"425.000",IF(AND(F130&gt;=7,G130&gt;=70),"250.000"," ")))</f>
        <v>250.000</v>
      </c>
      <c r="I130" s="149">
        <f>H130*5</f>
        <v>1250000</v>
      </c>
      <c r="J130" s="105"/>
      <c r="K130" s="91" t="s">
        <v>70</v>
      </c>
      <c r="L130" s="119"/>
    </row>
    <row r="131" spans="1:12" s="8" customFormat="1" ht="17.100000000000001" customHeight="1">
      <c r="A131" s="6">
        <v>47</v>
      </c>
      <c r="B131" s="85" t="s">
        <v>760</v>
      </c>
      <c r="C131" s="86" t="s">
        <v>717</v>
      </c>
      <c r="D131" s="87" t="s">
        <v>761</v>
      </c>
      <c r="E131" s="84" t="s">
        <v>753</v>
      </c>
      <c r="F131" s="89">
        <v>7.62</v>
      </c>
      <c r="G131" s="88">
        <v>71</v>
      </c>
      <c r="H131" s="71" t="str">
        <f>IF(AND(F131&gt;=9,G131&gt;=90),"500.000",IF(AND(F131&gt;=8,G131&gt;=80),"425.000",IF(AND(F131&gt;=7,G131&gt;=70),"250.000"," ")))</f>
        <v>250.000</v>
      </c>
      <c r="I131" s="149">
        <f>H131*5</f>
        <v>1250000</v>
      </c>
      <c r="J131" s="105"/>
      <c r="K131" s="81" t="s">
        <v>70</v>
      </c>
      <c r="L131" s="152"/>
    </row>
    <row r="132" spans="1:12" s="8" customFormat="1" ht="17.100000000000001" customHeight="1">
      <c r="A132" s="6">
        <v>48</v>
      </c>
      <c r="B132" s="85" t="s">
        <v>720</v>
      </c>
      <c r="C132" s="86" t="s">
        <v>721</v>
      </c>
      <c r="D132" s="87" t="s">
        <v>190</v>
      </c>
      <c r="E132" s="84" t="s">
        <v>715</v>
      </c>
      <c r="F132" s="89">
        <v>7.62</v>
      </c>
      <c r="G132" s="88">
        <v>70</v>
      </c>
      <c r="H132" s="71" t="str">
        <f>IF(AND(F132&gt;=9,G132&gt;=90),"500.000",IF(AND(F132&gt;=8,G132&gt;=80),"425.000",IF(AND(F132&gt;=7,G132&gt;=70),"250.000"," ")))</f>
        <v>250.000</v>
      </c>
      <c r="I132" s="149">
        <f>H132*5</f>
        <v>1250000</v>
      </c>
      <c r="J132" s="106"/>
      <c r="K132" s="81"/>
      <c r="L132" s="152" t="s">
        <v>70</v>
      </c>
    </row>
    <row r="133" spans="1:12" s="8" customFormat="1" ht="17.100000000000001" customHeight="1">
      <c r="A133" s="6">
        <v>49</v>
      </c>
      <c r="B133" s="85" t="s">
        <v>779</v>
      </c>
      <c r="C133" s="86" t="s">
        <v>780</v>
      </c>
      <c r="D133" s="87" t="s">
        <v>781</v>
      </c>
      <c r="E133" s="84" t="s">
        <v>777</v>
      </c>
      <c r="F133" s="88">
        <v>7.61</v>
      </c>
      <c r="G133" s="88">
        <v>71</v>
      </c>
      <c r="H133" s="71" t="str">
        <f>IF(AND(F133&gt;=9,G133&gt;=90),"500.000",IF(AND(F133&gt;=8,G133&gt;=80),"425.000",IF(AND(F133&gt;=7,G133&gt;=70),"250.000"," ")))</f>
        <v>250.000</v>
      </c>
      <c r="I133" s="149">
        <f>H133*5</f>
        <v>1250000</v>
      </c>
      <c r="J133" s="112"/>
      <c r="K133" s="118"/>
      <c r="L133" s="152"/>
    </row>
    <row r="134" spans="1:12" s="8" customFormat="1" ht="17.100000000000001" customHeight="1">
      <c r="A134" s="6">
        <v>50</v>
      </c>
      <c r="B134" s="85" t="s">
        <v>750</v>
      </c>
      <c r="C134" s="86" t="s">
        <v>168</v>
      </c>
      <c r="D134" s="87" t="s">
        <v>190</v>
      </c>
      <c r="E134" s="84" t="s">
        <v>732</v>
      </c>
      <c r="F134" s="89">
        <v>7.58</v>
      </c>
      <c r="G134" s="88">
        <v>70</v>
      </c>
      <c r="H134" s="71" t="str">
        <f>IF(AND(F134&gt;=9,G134&gt;=90),"500.000",IF(AND(F134&gt;=8,G134&gt;=80),"425.000",IF(AND(F134&gt;=7,G134&gt;=70),"250.000"," ")))</f>
        <v>250.000</v>
      </c>
      <c r="I134" s="149">
        <f>H134*5</f>
        <v>1250000</v>
      </c>
      <c r="J134" s="131"/>
      <c r="K134" s="81"/>
      <c r="L134" s="152" t="s">
        <v>70</v>
      </c>
    </row>
    <row r="135" spans="1:12" s="8" customFormat="1" ht="17.100000000000001" customHeight="1">
      <c r="A135" s="6">
        <v>51</v>
      </c>
      <c r="B135" s="85" t="s">
        <v>832</v>
      </c>
      <c r="C135" s="86" t="s">
        <v>833</v>
      </c>
      <c r="D135" s="87" t="s">
        <v>105</v>
      </c>
      <c r="E135" s="84" t="s">
        <v>828</v>
      </c>
      <c r="F135" s="89">
        <v>7.56</v>
      </c>
      <c r="G135" s="88">
        <v>74</v>
      </c>
      <c r="H135" s="71" t="str">
        <f>IF(AND(F135&gt;=9,G135&gt;=90),"500.000",IF(AND(F135&gt;=8,G135&gt;=80),"425.000",IF(AND(F135&gt;=7,G135&gt;=70),"250.000"," ")))</f>
        <v>250.000</v>
      </c>
      <c r="I135" s="149">
        <f>H135*5</f>
        <v>1250000</v>
      </c>
      <c r="J135" s="105"/>
      <c r="K135" s="81" t="s">
        <v>70</v>
      </c>
      <c r="L135" s="152" t="s">
        <v>70</v>
      </c>
    </row>
    <row r="136" spans="1:12" s="8" customFormat="1" ht="17.100000000000001" customHeight="1">
      <c r="A136" s="6">
        <v>52</v>
      </c>
      <c r="B136" s="85" t="s">
        <v>812</v>
      </c>
      <c r="C136" s="86" t="s">
        <v>813</v>
      </c>
      <c r="D136" s="87" t="s">
        <v>814</v>
      </c>
      <c r="E136" s="84" t="s">
        <v>815</v>
      </c>
      <c r="F136" s="89">
        <v>7.55</v>
      </c>
      <c r="G136" s="88">
        <v>82</v>
      </c>
      <c r="H136" s="71" t="str">
        <f>IF(AND(F136&gt;=9,G136&gt;=90),"500.000",IF(AND(F136&gt;=8,G136&gt;=80),"425.000",IF(AND(F136&gt;=7,G136&gt;=70),"250.000"," ")))</f>
        <v>250.000</v>
      </c>
      <c r="I136" s="149">
        <f>H136*5</f>
        <v>1250000</v>
      </c>
      <c r="J136" s="106"/>
      <c r="K136" s="118"/>
      <c r="L136" s="152"/>
    </row>
    <row r="137" spans="1:12" s="8" customFormat="1" ht="17.100000000000001" customHeight="1">
      <c r="A137" s="6">
        <v>53</v>
      </c>
      <c r="B137" s="85" t="s">
        <v>634</v>
      </c>
      <c r="C137" s="86" t="s">
        <v>635</v>
      </c>
      <c r="D137" s="87" t="s">
        <v>126</v>
      </c>
      <c r="E137" s="84" t="s">
        <v>630</v>
      </c>
      <c r="F137" s="89">
        <v>7.55</v>
      </c>
      <c r="G137" s="88">
        <v>75</v>
      </c>
      <c r="H137" s="71" t="str">
        <f>IF(AND(F137&gt;=9,G137&gt;=90),"500.000",IF(AND(F137&gt;=8,G137&gt;=80),"425.000",IF(AND(F137&gt;=7,G137&gt;=70),"250.000"," ")))</f>
        <v>250.000</v>
      </c>
      <c r="I137" s="149">
        <f>H137*5</f>
        <v>1250000</v>
      </c>
      <c r="J137" s="104"/>
      <c r="K137" s="91" t="s">
        <v>70</v>
      </c>
      <c r="L137" s="118"/>
    </row>
    <row r="138" spans="1:12" s="8" customFormat="1" ht="17.100000000000001" customHeight="1">
      <c r="A138" s="6">
        <v>54</v>
      </c>
      <c r="B138" s="85" t="s">
        <v>867</v>
      </c>
      <c r="C138" s="86" t="s">
        <v>868</v>
      </c>
      <c r="D138" s="87" t="s">
        <v>100</v>
      </c>
      <c r="E138" s="84" t="s">
        <v>866</v>
      </c>
      <c r="F138" s="89">
        <v>7.54</v>
      </c>
      <c r="G138" s="88">
        <v>70</v>
      </c>
      <c r="H138" s="71" t="str">
        <f>IF(AND(F138&gt;=9,G138&gt;=90),"500.000",IF(AND(F138&gt;=8,G138&gt;=80),"425.000",IF(AND(F138&gt;=7,G138&gt;=70),"250.000"," ")))</f>
        <v>250.000</v>
      </c>
      <c r="I138" s="149">
        <f>H138*5</f>
        <v>1250000</v>
      </c>
      <c r="J138" s="106"/>
      <c r="K138" s="92" t="s">
        <v>70</v>
      </c>
      <c r="L138" s="155" t="s">
        <v>70</v>
      </c>
    </row>
    <row r="139" spans="1:12" s="8" customFormat="1" ht="17.100000000000001" customHeight="1">
      <c r="A139" s="6">
        <v>55</v>
      </c>
      <c r="B139" s="85" t="s">
        <v>838</v>
      </c>
      <c r="C139" s="86" t="s">
        <v>839</v>
      </c>
      <c r="D139" s="87" t="s">
        <v>629</v>
      </c>
      <c r="E139" s="84" t="s">
        <v>837</v>
      </c>
      <c r="F139" s="89">
        <v>7.51</v>
      </c>
      <c r="G139" s="88">
        <v>89</v>
      </c>
      <c r="H139" s="71" t="str">
        <f>IF(AND(F139&gt;=9,G139&gt;=90),"500.000",IF(AND(F139&gt;=8,G139&gt;=80),"425.000",IF(AND(F139&gt;=7,G139&gt;=70),"250.000"," ")))</f>
        <v>250.000</v>
      </c>
      <c r="I139" s="149">
        <f>H139*5</f>
        <v>1250000</v>
      </c>
      <c r="J139" s="105"/>
      <c r="K139" s="92" t="s">
        <v>70</v>
      </c>
      <c r="L139" s="152" t="s">
        <v>70</v>
      </c>
    </row>
    <row r="140" spans="1:12" s="8" customFormat="1" ht="17.100000000000001" customHeight="1">
      <c r="A140" s="6">
        <v>56</v>
      </c>
      <c r="B140" s="85" t="s">
        <v>648</v>
      </c>
      <c r="C140" s="86" t="s">
        <v>244</v>
      </c>
      <c r="D140" s="87" t="s">
        <v>128</v>
      </c>
      <c r="E140" s="84" t="s">
        <v>643</v>
      </c>
      <c r="F140" s="89">
        <v>7.5</v>
      </c>
      <c r="G140" s="88">
        <v>74</v>
      </c>
      <c r="H140" s="71" t="str">
        <f>IF(AND(F140&gt;=9,G140&gt;=90),"500.000",IF(AND(F140&gt;=8,G140&gt;=80),"425.000",IF(AND(F140&gt;=7,G140&gt;=70),"250.000"," ")))</f>
        <v>250.000</v>
      </c>
      <c r="I140" s="149">
        <f>H140*5</f>
        <v>1250000</v>
      </c>
      <c r="J140" s="112"/>
      <c r="K140" s="91" t="s">
        <v>70</v>
      </c>
      <c r="L140" s="119"/>
    </row>
    <row r="141" spans="1:12" s="8" customFormat="1" ht="17.100000000000001" customHeight="1">
      <c r="A141" s="6">
        <v>57</v>
      </c>
      <c r="B141" s="85" t="s">
        <v>788</v>
      </c>
      <c r="C141" s="86" t="s">
        <v>789</v>
      </c>
      <c r="D141" s="87" t="s">
        <v>128</v>
      </c>
      <c r="E141" s="84" t="s">
        <v>787</v>
      </c>
      <c r="F141" s="88">
        <v>7.49</v>
      </c>
      <c r="G141" s="88">
        <v>70</v>
      </c>
      <c r="H141" s="71" t="str">
        <f>IF(AND(F141&gt;=9,G141&gt;=90),"500.000",IF(AND(F141&gt;=8,G141&gt;=80),"425.000",IF(AND(F141&gt;=7,G141&gt;=70),"250.000"," ")))</f>
        <v>250.000</v>
      </c>
      <c r="I141" s="149">
        <f>H141*5</f>
        <v>1250000</v>
      </c>
      <c r="J141" s="112"/>
      <c r="K141" s="91" t="s">
        <v>70</v>
      </c>
      <c r="L141" s="152"/>
    </row>
    <row r="142" spans="1:12" s="8" customFormat="1" ht="17.100000000000001" customHeight="1">
      <c r="A142" s="6">
        <v>58</v>
      </c>
      <c r="B142" s="85" t="s">
        <v>768</v>
      </c>
      <c r="C142" s="86" t="s">
        <v>769</v>
      </c>
      <c r="D142" s="87" t="s">
        <v>254</v>
      </c>
      <c r="E142" s="84" t="s">
        <v>753</v>
      </c>
      <c r="F142" s="89">
        <v>7.48</v>
      </c>
      <c r="G142" s="88">
        <v>71</v>
      </c>
      <c r="H142" s="71" t="str">
        <f>IF(AND(F142&gt;=9,G142&gt;=90),"500.000",IF(AND(F142&gt;=8,G142&gt;=80),"425.000",IF(AND(F142&gt;=7,G142&gt;=70),"250.000"," ")))</f>
        <v>250.000</v>
      </c>
      <c r="I142" s="149">
        <f>H142*5</f>
        <v>1250000</v>
      </c>
      <c r="J142" s="106"/>
      <c r="K142" s="91"/>
      <c r="L142" s="152" t="s">
        <v>70</v>
      </c>
    </row>
    <row r="143" spans="1:12" s="8" customFormat="1" ht="17.100000000000001" customHeight="1">
      <c r="A143" s="6">
        <v>59</v>
      </c>
      <c r="B143" s="85" t="s">
        <v>606</v>
      </c>
      <c r="C143" s="86" t="s">
        <v>607</v>
      </c>
      <c r="D143" s="87" t="s">
        <v>185</v>
      </c>
      <c r="E143" s="84" t="s">
        <v>605</v>
      </c>
      <c r="F143" s="88">
        <v>7.47</v>
      </c>
      <c r="G143" s="88">
        <v>80</v>
      </c>
      <c r="H143" s="71" t="str">
        <f>IF(AND(F143&gt;=9,G143&gt;=90),"500.000",IF(AND(F143&gt;=8,G143&gt;=80),"425.000",IF(AND(F143&gt;=7,G143&gt;=70),"250.000"," ")))</f>
        <v>250.000</v>
      </c>
      <c r="I143" s="149">
        <f>H143*5</f>
        <v>1250000</v>
      </c>
      <c r="J143" s="227"/>
      <c r="K143" s="74"/>
      <c r="L143" s="118"/>
    </row>
    <row r="144" spans="1:12" s="8" customFormat="1" ht="17.100000000000001" customHeight="1">
      <c r="A144" s="6">
        <v>60</v>
      </c>
      <c r="B144" s="85" t="s">
        <v>843</v>
      </c>
      <c r="C144" s="86" t="s">
        <v>844</v>
      </c>
      <c r="D144" s="87" t="s">
        <v>101</v>
      </c>
      <c r="E144" s="84" t="s">
        <v>837</v>
      </c>
      <c r="F144" s="89">
        <v>7.46</v>
      </c>
      <c r="G144" s="88">
        <v>82</v>
      </c>
      <c r="H144" s="71" t="str">
        <f>IF(AND(F144&gt;=9,G144&gt;=90),"500.000",IF(AND(F144&gt;=8,G144&gt;=80),"425.000",IF(AND(F144&gt;=7,G144&gt;=70),"250.000"," ")))</f>
        <v>250.000</v>
      </c>
      <c r="I144" s="149">
        <f>H144*5</f>
        <v>1250000</v>
      </c>
      <c r="J144" s="120"/>
      <c r="K144" s="74"/>
      <c r="L144" s="152" t="s">
        <v>70</v>
      </c>
    </row>
    <row r="145" spans="1:15" s="8" customFormat="1" ht="17.100000000000001" customHeight="1">
      <c r="A145" s="6">
        <v>61</v>
      </c>
      <c r="B145" s="85" t="s">
        <v>706</v>
      </c>
      <c r="C145" s="86" t="s">
        <v>707</v>
      </c>
      <c r="D145" s="87" t="s">
        <v>108</v>
      </c>
      <c r="E145" s="84" t="s">
        <v>694</v>
      </c>
      <c r="F145" s="89">
        <v>7.45</v>
      </c>
      <c r="G145" s="88">
        <v>71</v>
      </c>
      <c r="H145" s="71" t="str">
        <f>IF(AND(F145&gt;=9,G145&gt;=90),"500.000",IF(AND(F145&gt;=8,G145&gt;=80),"425.000",IF(AND(F145&gt;=7,G145&gt;=70),"250.000"," ")))</f>
        <v>250.000</v>
      </c>
      <c r="I145" s="149">
        <f>H145*5</f>
        <v>1250000</v>
      </c>
      <c r="J145" s="105"/>
      <c r="K145" s="125" t="s">
        <v>70</v>
      </c>
      <c r="L145" s="152"/>
    </row>
    <row r="146" spans="1:15" s="8" customFormat="1" ht="17.100000000000001" customHeight="1">
      <c r="A146" s="6">
        <v>62</v>
      </c>
      <c r="B146" s="85" t="s">
        <v>834</v>
      </c>
      <c r="C146" s="86" t="s">
        <v>270</v>
      </c>
      <c r="D146" s="87" t="s">
        <v>105</v>
      </c>
      <c r="E146" s="84" t="s">
        <v>828</v>
      </c>
      <c r="F146" s="89">
        <v>7.39</v>
      </c>
      <c r="G146" s="88">
        <v>81</v>
      </c>
      <c r="H146" s="71" t="str">
        <f>IF(AND(F146&gt;=9,G146&gt;=90),"500.000",IF(AND(F146&gt;=8,G146&gt;=80),"425.000",IF(AND(F146&gt;=7,G146&gt;=70),"250.000"," ")))</f>
        <v>250.000</v>
      </c>
      <c r="I146" s="149">
        <f>H146*5</f>
        <v>1250000</v>
      </c>
      <c r="J146" s="105"/>
      <c r="K146" s="118"/>
      <c r="L146" s="152" t="s">
        <v>70</v>
      </c>
    </row>
    <row r="147" spans="1:15" s="8" customFormat="1" ht="17.100000000000001" customHeight="1">
      <c r="A147" s="6">
        <v>63</v>
      </c>
      <c r="B147" s="85" t="s">
        <v>654</v>
      </c>
      <c r="C147" s="86" t="s">
        <v>655</v>
      </c>
      <c r="D147" s="87" t="s">
        <v>656</v>
      </c>
      <c r="E147" s="84" t="s">
        <v>643</v>
      </c>
      <c r="F147" s="89">
        <v>7.38</v>
      </c>
      <c r="G147" s="88">
        <v>82</v>
      </c>
      <c r="H147" s="71" t="str">
        <f>IF(AND(F147&gt;=9,G147&gt;=90),"500.000",IF(AND(F147&gt;=8,G147&gt;=80),"425.000",IF(AND(F147&gt;=7,G147&gt;=70),"250.000"," ")))</f>
        <v>250.000</v>
      </c>
      <c r="I147" s="149">
        <f>H147*5</f>
        <v>1250000</v>
      </c>
      <c r="J147" s="161"/>
      <c r="K147" s="81" t="s">
        <v>70</v>
      </c>
      <c r="L147" s="118"/>
    </row>
    <row r="148" spans="1:15" s="8" customFormat="1" ht="17.100000000000001" customHeight="1">
      <c r="A148" s="6">
        <v>64</v>
      </c>
      <c r="B148" s="85" t="s">
        <v>766</v>
      </c>
      <c r="C148" s="86" t="s">
        <v>767</v>
      </c>
      <c r="D148" s="87" t="s">
        <v>86</v>
      </c>
      <c r="E148" s="84" t="s">
        <v>753</v>
      </c>
      <c r="F148" s="89">
        <v>7.38</v>
      </c>
      <c r="G148" s="88">
        <v>73</v>
      </c>
      <c r="H148" s="71" t="str">
        <f>IF(AND(F148&gt;=9,G148&gt;=90),"500.000",IF(AND(F148&gt;=8,G148&gt;=80),"425.000",IF(AND(F148&gt;=7,G148&gt;=70),"250.000"," ")))</f>
        <v>250.000</v>
      </c>
      <c r="I148" s="149">
        <f>H148*5</f>
        <v>1250000</v>
      </c>
      <c r="J148" s="107"/>
      <c r="K148" s="91" t="s">
        <v>70</v>
      </c>
      <c r="L148" s="152"/>
    </row>
    <row r="149" spans="1:15" s="8" customFormat="1" ht="17.100000000000001" customHeight="1">
      <c r="A149" s="6">
        <v>65</v>
      </c>
      <c r="B149" s="85" t="s">
        <v>657</v>
      </c>
      <c r="C149" s="86" t="s">
        <v>658</v>
      </c>
      <c r="D149" s="87" t="s">
        <v>100</v>
      </c>
      <c r="E149" s="84" t="s">
        <v>659</v>
      </c>
      <c r="F149" s="89">
        <v>7.37</v>
      </c>
      <c r="G149" s="88">
        <v>73</v>
      </c>
      <c r="H149" s="71" t="str">
        <f>IF(AND(F149&gt;=9,G149&gt;=90),"500.000",IF(AND(F149&gt;=8,G149&gt;=80),"425.000",IF(AND(F149&gt;=7,G149&gt;=70),"250.000"," ")))</f>
        <v>250.000</v>
      </c>
      <c r="I149" s="149">
        <f>H149*5</f>
        <v>1250000</v>
      </c>
      <c r="J149" s="134"/>
      <c r="K149" s="91" t="s">
        <v>70</v>
      </c>
      <c r="L149" s="152" t="s">
        <v>70</v>
      </c>
    </row>
    <row r="150" spans="1:15" s="8" customFormat="1" ht="17.100000000000001" customHeight="1">
      <c r="A150" s="6">
        <v>66</v>
      </c>
      <c r="B150" s="85" t="s">
        <v>785</v>
      </c>
      <c r="C150" s="86" t="s">
        <v>786</v>
      </c>
      <c r="D150" s="87" t="s">
        <v>515</v>
      </c>
      <c r="E150" s="84" t="s">
        <v>787</v>
      </c>
      <c r="F150" s="88">
        <v>7.37</v>
      </c>
      <c r="G150" s="88">
        <v>71</v>
      </c>
      <c r="H150" s="71" t="str">
        <f>IF(AND(F150&gt;=9,G150&gt;=90),"500.000",IF(AND(F150&gt;=8,G150&gt;=80),"425.000",IF(AND(F150&gt;=7,G150&gt;=70),"250.000"," ")))</f>
        <v>250.000</v>
      </c>
      <c r="I150" s="149">
        <f>H150*5</f>
        <v>1250000</v>
      </c>
      <c r="J150" s="104"/>
      <c r="K150" s="81"/>
      <c r="L150" s="152"/>
    </row>
    <row r="151" spans="1:15" s="8" customFormat="1" ht="17.100000000000001" customHeight="1">
      <c r="A151" s="6">
        <v>67</v>
      </c>
      <c r="B151" s="85" t="s">
        <v>686</v>
      </c>
      <c r="C151" s="86" t="s">
        <v>687</v>
      </c>
      <c r="D151" s="87" t="s">
        <v>459</v>
      </c>
      <c r="E151" s="84" t="s">
        <v>685</v>
      </c>
      <c r="F151" s="88">
        <v>7.36</v>
      </c>
      <c r="G151" s="88">
        <v>77</v>
      </c>
      <c r="H151" s="71" t="str">
        <f>IF(AND(F151&gt;=9,G151&gt;=90),"500.000",IF(AND(F151&gt;=8,G151&gt;=80),"425.000",IF(AND(F151&gt;=7,G151&gt;=70),"250.000"," ")))</f>
        <v>250.000</v>
      </c>
      <c r="I151" s="149">
        <f>H151*5</f>
        <v>1250000</v>
      </c>
      <c r="J151" s="122"/>
      <c r="K151" s="81" t="s">
        <v>70</v>
      </c>
      <c r="L151" s="118"/>
    </row>
    <row r="152" spans="1:15" s="8" customFormat="1" ht="17.100000000000001" customHeight="1">
      <c r="A152" s="6">
        <v>68</v>
      </c>
      <c r="B152" s="85" t="s">
        <v>646</v>
      </c>
      <c r="C152" s="86" t="s">
        <v>647</v>
      </c>
      <c r="D152" s="87" t="s">
        <v>186</v>
      </c>
      <c r="E152" s="84" t="s">
        <v>643</v>
      </c>
      <c r="F152" s="89">
        <v>7.35</v>
      </c>
      <c r="G152" s="88">
        <v>73</v>
      </c>
      <c r="H152" s="71" t="str">
        <f>IF(AND(F152&gt;=9,G152&gt;=90),"500.000",IF(AND(F152&gt;=8,G152&gt;=80),"425.000",IF(AND(F152&gt;=7,G152&gt;=70),"250.000"," ")))</f>
        <v>250.000</v>
      </c>
      <c r="I152" s="149">
        <f>H152*5</f>
        <v>1250000</v>
      </c>
      <c r="J152" s="104"/>
      <c r="K152" s="125"/>
      <c r="L152" s="119"/>
    </row>
    <row r="153" spans="1:15" s="8" customFormat="1" ht="17.100000000000001" customHeight="1">
      <c r="A153" s="6">
        <v>69</v>
      </c>
      <c r="B153" s="85" t="s">
        <v>875</v>
      </c>
      <c r="C153" s="86" t="s">
        <v>876</v>
      </c>
      <c r="D153" s="87" t="s">
        <v>295</v>
      </c>
      <c r="E153" s="84" t="s">
        <v>874</v>
      </c>
      <c r="F153" s="89">
        <v>7.34</v>
      </c>
      <c r="G153" s="88">
        <v>70</v>
      </c>
      <c r="H153" s="71" t="str">
        <f>IF(AND(F153&gt;=9,G153&gt;=90),"500.000",IF(AND(F153&gt;=8,G153&gt;=80),"425.000",IF(AND(F153&gt;=7,G153&gt;=70),"250.000"," ")))</f>
        <v>250.000</v>
      </c>
      <c r="I153" s="149">
        <f>H153*5</f>
        <v>1250000</v>
      </c>
      <c r="J153" s="105"/>
      <c r="K153" s="125" t="s">
        <v>70</v>
      </c>
      <c r="L153" s="152" t="s">
        <v>70</v>
      </c>
    </row>
    <row r="154" spans="1:15" s="8" customFormat="1" ht="17.100000000000001" customHeight="1">
      <c r="A154" s="6">
        <v>70</v>
      </c>
      <c r="B154" s="85" t="s">
        <v>649</v>
      </c>
      <c r="C154" s="86" t="s">
        <v>112</v>
      </c>
      <c r="D154" s="87" t="s">
        <v>292</v>
      </c>
      <c r="E154" s="84" t="s">
        <v>643</v>
      </c>
      <c r="F154" s="89">
        <v>7.32</v>
      </c>
      <c r="G154" s="88">
        <v>76</v>
      </c>
      <c r="H154" s="71" t="str">
        <f>IF(AND(F154&gt;=9,G154&gt;=90),"500.000",IF(AND(F154&gt;=8,G154&gt;=80),"425.000",IF(AND(F154&gt;=7,G154&gt;=70),"250.000"," ")))</f>
        <v>250.000</v>
      </c>
      <c r="I154" s="149">
        <f>H154*5</f>
        <v>1250000</v>
      </c>
      <c r="J154" s="120"/>
      <c r="K154" s="118"/>
      <c r="L154" s="124"/>
    </row>
    <row r="155" spans="1:15" s="8" customFormat="1" ht="17.100000000000001" customHeight="1">
      <c r="A155" s="6">
        <v>71</v>
      </c>
      <c r="B155" s="85" t="s">
        <v>633</v>
      </c>
      <c r="C155" s="86" t="s">
        <v>175</v>
      </c>
      <c r="D155" s="87" t="s">
        <v>267</v>
      </c>
      <c r="E155" s="84" t="s">
        <v>630</v>
      </c>
      <c r="F155" s="89">
        <v>7.28</v>
      </c>
      <c r="G155" s="88">
        <v>70</v>
      </c>
      <c r="H155" s="71" t="str">
        <f>IF(AND(F155&gt;=9,G155&gt;=90),"500.000",IF(AND(F155&gt;=8,G155&gt;=80),"425.000",IF(AND(F155&gt;=7,G155&gt;=70),"250.000"," ")))</f>
        <v>250.000</v>
      </c>
      <c r="I155" s="149">
        <f>H155*5</f>
        <v>1250000</v>
      </c>
      <c r="J155" s="122"/>
      <c r="K155" s="125" t="s">
        <v>70</v>
      </c>
      <c r="L155" s="118"/>
    </row>
    <row r="156" spans="1:15" s="8" customFormat="1" ht="17.100000000000001" customHeight="1">
      <c r="A156" s="6">
        <v>72</v>
      </c>
      <c r="B156" s="85" t="s">
        <v>604</v>
      </c>
      <c r="C156" s="86" t="s">
        <v>212</v>
      </c>
      <c r="D156" s="87" t="s">
        <v>127</v>
      </c>
      <c r="E156" s="84" t="s">
        <v>605</v>
      </c>
      <c r="F156" s="88">
        <v>7.27</v>
      </c>
      <c r="G156" s="88">
        <v>78</v>
      </c>
      <c r="H156" s="71" t="str">
        <f>IF(AND(F156&gt;=9,G156&gt;=90),"500.000",IF(AND(F156&gt;=8,G156&gt;=80),"425.000",IF(AND(F156&gt;=7,G156&gt;=70),"250.000"," ")))</f>
        <v>250.000</v>
      </c>
      <c r="I156" s="149">
        <f>H156*5</f>
        <v>1250000</v>
      </c>
      <c r="J156" s="104"/>
      <c r="K156" s="81"/>
      <c r="L156" s="118"/>
    </row>
    <row r="157" spans="1:15" s="8" customFormat="1" ht="17.100000000000001" customHeight="1">
      <c r="A157" s="6">
        <v>73</v>
      </c>
      <c r="B157" s="85" t="s">
        <v>851</v>
      </c>
      <c r="C157" s="86" t="s">
        <v>852</v>
      </c>
      <c r="D157" s="87" t="s">
        <v>196</v>
      </c>
      <c r="E157" s="84" t="s">
        <v>853</v>
      </c>
      <c r="F157" s="89">
        <v>7.27</v>
      </c>
      <c r="G157" s="88">
        <v>70</v>
      </c>
      <c r="H157" s="71" t="str">
        <f>IF(AND(F157&gt;=9,G157&gt;=90),"500.000",IF(AND(F157&gt;=8,G157&gt;=80),"425.000",IF(AND(F157&gt;=7,G157&gt;=70),"250.000"," ")))</f>
        <v>250.000</v>
      </c>
      <c r="I157" s="149">
        <f>H157*5</f>
        <v>1250000</v>
      </c>
      <c r="J157" s="134"/>
      <c r="K157" s="91" t="s">
        <v>70</v>
      </c>
      <c r="L157" s="152" t="s">
        <v>70</v>
      </c>
    </row>
    <row r="158" spans="1:15" s="8" customFormat="1" ht="17.100000000000001" customHeight="1">
      <c r="A158" s="6">
        <v>74</v>
      </c>
      <c r="B158" s="85" t="s">
        <v>690</v>
      </c>
      <c r="C158" s="86" t="s">
        <v>691</v>
      </c>
      <c r="D158" s="87" t="s">
        <v>101</v>
      </c>
      <c r="E158" s="84" t="s">
        <v>692</v>
      </c>
      <c r="F158" s="89">
        <v>7.23</v>
      </c>
      <c r="G158" s="88">
        <v>72</v>
      </c>
      <c r="H158" s="71" t="str">
        <f>IF(AND(F158&gt;=9,G158&gt;=90),"500.000",IF(AND(F158&gt;=8,G158&gt;=80),"425.000",IF(AND(F158&gt;=7,G158&gt;=70),"250.000"," ")))</f>
        <v>250.000</v>
      </c>
      <c r="I158" s="149">
        <f>H158*5</f>
        <v>1250000</v>
      </c>
      <c r="J158" s="105"/>
      <c r="K158" s="91" t="s">
        <v>70</v>
      </c>
      <c r="L158" s="152" t="s">
        <v>70</v>
      </c>
    </row>
    <row r="159" spans="1:15" s="8" customFormat="1" ht="17.100000000000001" customHeight="1">
      <c r="A159" s="6">
        <v>75</v>
      </c>
      <c r="B159" s="85" t="s">
        <v>616</v>
      </c>
      <c r="C159" s="86" t="s">
        <v>617</v>
      </c>
      <c r="D159" s="87" t="s">
        <v>132</v>
      </c>
      <c r="E159" s="84" t="s">
        <v>618</v>
      </c>
      <c r="F159" s="88">
        <v>7.18</v>
      </c>
      <c r="G159" s="88">
        <v>70</v>
      </c>
      <c r="H159" s="71" t="str">
        <f>IF(AND(F159&gt;=9,G159&gt;=90),"500.000",IF(AND(F159&gt;=8,G159&gt;=80),"425.000",IF(AND(F159&gt;=7,G159&gt;=70),"250.000"," ")))</f>
        <v>250.000</v>
      </c>
      <c r="I159" s="149">
        <f>H159*5</f>
        <v>1250000</v>
      </c>
      <c r="J159" s="105"/>
      <c r="K159" s="81"/>
      <c r="L159" s="124"/>
    </row>
    <row r="160" spans="1:15" s="8" customFormat="1" ht="17.100000000000001" customHeight="1">
      <c r="A160" s="320">
        <v>76</v>
      </c>
      <c r="B160" s="316" t="s">
        <v>613</v>
      </c>
      <c r="C160" s="317" t="s">
        <v>614</v>
      </c>
      <c r="D160" s="318" t="s">
        <v>132</v>
      </c>
      <c r="E160" s="319" t="s">
        <v>615</v>
      </c>
      <c r="F160" s="320">
        <v>7.15</v>
      </c>
      <c r="G160" s="320">
        <v>70</v>
      </c>
      <c r="H160" s="321" t="str">
        <f>IF(AND(F160&gt;=9,G160&gt;=90),"500.000",IF(AND(F160&gt;=8,G160&gt;=80),"425.000",IF(AND(F160&gt;=7,G160&gt;=70),"250.000"," ")))</f>
        <v>250.000</v>
      </c>
      <c r="I160" s="327">
        <f>H160*5</f>
        <v>1250000</v>
      </c>
      <c r="J160" s="328"/>
      <c r="K160" s="324"/>
      <c r="L160" s="329"/>
      <c r="M160" s="325"/>
      <c r="N160" s="325"/>
      <c r="O160" s="325"/>
    </row>
    <row r="161" spans="1:15" s="8" customFormat="1" ht="17.100000000000001" customHeight="1">
      <c r="A161" s="6">
        <v>77</v>
      </c>
      <c r="B161" s="85" t="s">
        <v>682</v>
      </c>
      <c r="C161" s="86" t="s">
        <v>240</v>
      </c>
      <c r="D161" s="87" t="s">
        <v>111</v>
      </c>
      <c r="E161" s="84" t="s">
        <v>676</v>
      </c>
      <c r="F161" s="89">
        <v>7.1</v>
      </c>
      <c r="G161" s="88">
        <v>70</v>
      </c>
      <c r="H161" s="71" t="str">
        <f>IF(AND(F161&gt;=9,G161&gt;=90),"500.000",IF(AND(F161&gt;=8,G161&gt;=80),"425.000",IF(AND(F161&gt;=7,G161&gt;=70),"250.000"," ")))</f>
        <v>250.000</v>
      </c>
      <c r="I161" s="149">
        <f>H161*5</f>
        <v>1250000</v>
      </c>
      <c r="J161" s="131"/>
      <c r="K161" s="81"/>
      <c r="L161" s="152"/>
    </row>
    <row r="162" spans="1:15" s="8" customFormat="1" ht="17.100000000000001" customHeight="1">
      <c r="A162" s="6">
        <v>78</v>
      </c>
      <c r="B162" s="85" t="s">
        <v>796</v>
      </c>
      <c r="C162" s="86" t="s">
        <v>506</v>
      </c>
      <c r="D162" s="87" t="s">
        <v>104</v>
      </c>
      <c r="E162" s="84" t="s">
        <v>795</v>
      </c>
      <c r="F162" s="89">
        <v>7.09</v>
      </c>
      <c r="G162" s="88">
        <v>70</v>
      </c>
      <c r="H162" s="71" t="str">
        <f>IF(AND(F162&gt;=9,G162&gt;=90),"500.000",IF(AND(F162&gt;=8,G162&gt;=80),"425.000",IF(AND(F162&gt;=7,G162&gt;=70),"250.000"," ")))</f>
        <v>250.000</v>
      </c>
      <c r="I162" s="149">
        <f>H162*5</f>
        <v>1250000</v>
      </c>
      <c r="J162" s="161"/>
      <c r="K162" s="81"/>
      <c r="L162" s="152"/>
    </row>
    <row r="163" spans="1:15" s="8" customFormat="1" ht="17.100000000000001" customHeight="1">
      <c r="A163" s="6">
        <v>79</v>
      </c>
      <c r="B163" s="85" t="s">
        <v>716</v>
      </c>
      <c r="C163" s="86" t="s">
        <v>717</v>
      </c>
      <c r="D163" s="87" t="s">
        <v>239</v>
      </c>
      <c r="E163" s="84" t="s">
        <v>715</v>
      </c>
      <c r="F163" s="89">
        <v>7.08</v>
      </c>
      <c r="G163" s="88">
        <v>70</v>
      </c>
      <c r="H163" s="71" t="str">
        <f>IF(AND(F163&gt;=9,G163&gt;=90),"500.000",IF(AND(F163&gt;=8,G163&gt;=80),"425.000",IF(AND(F163&gt;=7,G163&gt;=70),"250.000"," ")))</f>
        <v>250.000</v>
      </c>
      <c r="I163" s="149">
        <f>H163*5</f>
        <v>1250000</v>
      </c>
      <c r="J163" s="104"/>
      <c r="K163" s="81"/>
      <c r="L163" s="152"/>
    </row>
    <row r="164" spans="1:15" s="325" customFormat="1" ht="17.100000000000001" customHeight="1">
      <c r="A164" s="6">
        <v>80</v>
      </c>
      <c r="B164" s="85" t="s">
        <v>756</v>
      </c>
      <c r="C164" s="86" t="s">
        <v>757</v>
      </c>
      <c r="D164" s="87" t="s">
        <v>80</v>
      </c>
      <c r="E164" s="84" t="s">
        <v>753</v>
      </c>
      <c r="F164" s="89">
        <v>7.07</v>
      </c>
      <c r="G164" s="88">
        <v>70</v>
      </c>
      <c r="H164" s="71" t="str">
        <f>IF(AND(F164&gt;=9,G164&gt;=90),"500.000",IF(AND(F164&gt;=8,G164&gt;=80),"425.000",IF(AND(F164&gt;=7,G164&gt;=70),"250.000"," ")))</f>
        <v>250.000</v>
      </c>
      <c r="I164" s="149">
        <f>H164*5</f>
        <v>1250000</v>
      </c>
      <c r="J164" s="106"/>
      <c r="K164" s="118"/>
      <c r="L164" s="152"/>
      <c r="M164" s="8"/>
      <c r="N164" s="8"/>
      <c r="O164" s="8"/>
    </row>
    <row r="165" spans="1:15" s="8" customFormat="1" ht="17.100000000000001" customHeight="1">
      <c r="A165" s="6">
        <v>81</v>
      </c>
      <c r="B165" s="85" t="s">
        <v>727</v>
      </c>
      <c r="C165" s="86" t="s">
        <v>728</v>
      </c>
      <c r="D165" s="87" t="s">
        <v>249</v>
      </c>
      <c r="E165" s="84" t="s">
        <v>729</v>
      </c>
      <c r="F165" s="89">
        <v>7.05</v>
      </c>
      <c r="G165" s="88">
        <v>82</v>
      </c>
      <c r="H165" s="71" t="str">
        <f>IF(AND(F165&gt;=9,G165&gt;=90),"500.000",IF(AND(F165&gt;=8,G165&gt;=80),"425.000",IF(AND(F165&gt;=7,G165&gt;=70),"250.000"," ")))</f>
        <v>250.000</v>
      </c>
      <c r="I165" s="149">
        <f>H165*5</f>
        <v>1250000</v>
      </c>
      <c r="J165" s="106"/>
      <c r="K165" s="74"/>
      <c r="L165" s="152" t="s">
        <v>70</v>
      </c>
    </row>
    <row r="166" spans="1:15" s="8" customFormat="1" ht="17.100000000000001" customHeight="1">
      <c r="A166" s="6">
        <v>82</v>
      </c>
      <c r="B166" s="85" t="s">
        <v>644</v>
      </c>
      <c r="C166" s="86" t="s">
        <v>645</v>
      </c>
      <c r="D166" s="87" t="s">
        <v>265</v>
      </c>
      <c r="E166" s="84" t="s">
        <v>643</v>
      </c>
      <c r="F166" s="89">
        <v>7.05</v>
      </c>
      <c r="G166" s="88">
        <v>75</v>
      </c>
      <c r="H166" s="71" t="str">
        <f>IF(AND(F166&gt;=9,G166&gt;=90),"500.000",IF(AND(F166&gt;=8,G166&gt;=80),"425.000",IF(AND(F166&gt;=7,G166&gt;=70),"250.000"," ")))</f>
        <v>250.000</v>
      </c>
      <c r="I166" s="149">
        <f>H166*5</f>
        <v>1250000</v>
      </c>
      <c r="J166" s="105"/>
      <c r="K166" s="92" t="s">
        <v>70</v>
      </c>
      <c r="L166" s="118"/>
    </row>
    <row r="167" spans="1:15" s="8" customFormat="1" ht="17.100000000000001" customHeight="1">
      <c r="A167" s="6">
        <v>83</v>
      </c>
      <c r="B167" s="85" t="s">
        <v>748</v>
      </c>
      <c r="C167" s="86" t="s">
        <v>749</v>
      </c>
      <c r="D167" s="87" t="s">
        <v>422</v>
      </c>
      <c r="E167" s="84" t="s">
        <v>732</v>
      </c>
      <c r="F167" s="89">
        <v>7.05</v>
      </c>
      <c r="G167" s="88">
        <v>71</v>
      </c>
      <c r="H167" s="71" t="str">
        <f>IF(AND(F167&gt;=9,G167&gt;=90),"500.000",IF(AND(F167&gt;=8,G167&gt;=80),"425.000",IF(AND(F167&gt;=7,G167&gt;=70),"250.000"," ")))</f>
        <v>250.000</v>
      </c>
      <c r="I167" s="149">
        <f>H167*5</f>
        <v>1250000</v>
      </c>
      <c r="J167" s="105"/>
      <c r="K167" s="74"/>
      <c r="L167" s="152"/>
    </row>
    <row r="168" spans="1:15" s="8" customFormat="1" ht="17.100000000000001" customHeight="1">
      <c r="A168" s="6">
        <v>84</v>
      </c>
      <c r="B168" s="85" t="s">
        <v>631</v>
      </c>
      <c r="C168" s="86" t="s">
        <v>632</v>
      </c>
      <c r="D168" s="87" t="s">
        <v>99</v>
      </c>
      <c r="E168" s="84" t="s">
        <v>630</v>
      </c>
      <c r="F168" s="89">
        <v>7.03</v>
      </c>
      <c r="G168" s="88">
        <v>70</v>
      </c>
      <c r="H168" s="71" t="str">
        <f>IF(AND(F168&gt;=9,G168&gt;=90),"500.000",IF(AND(F168&gt;=8,G168&gt;=80),"425.000",IF(AND(F168&gt;=7,G168&gt;=70),"250.000"," ")))</f>
        <v>250.000</v>
      </c>
      <c r="I168" s="149">
        <f>H168*5</f>
        <v>1250000</v>
      </c>
      <c r="J168" s="131"/>
      <c r="K168" s="92" t="s">
        <v>70</v>
      </c>
      <c r="L168" s="118"/>
    </row>
    <row r="169" spans="1:15" s="8" customFormat="1" ht="17.100000000000001" customHeight="1">
      <c r="A169" s="6">
        <v>85</v>
      </c>
      <c r="B169" s="85" t="s">
        <v>679</v>
      </c>
      <c r="C169" s="86" t="s">
        <v>112</v>
      </c>
      <c r="D169" s="87" t="s">
        <v>288</v>
      </c>
      <c r="E169" s="84" t="s">
        <v>676</v>
      </c>
      <c r="F169" s="88">
        <v>7.02</v>
      </c>
      <c r="G169" s="88">
        <v>73</v>
      </c>
      <c r="H169" s="71" t="str">
        <f>IF(AND(F169&gt;=9,G169&gt;=90),"500.000",IF(AND(F169&gt;=8,G169&gt;=80),"425.000",IF(AND(F169&gt;=7,G169&gt;=70),"250.000"," ")))</f>
        <v>250.000</v>
      </c>
      <c r="I169" s="149">
        <f>H169*5</f>
        <v>1250000</v>
      </c>
      <c r="J169" s="112"/>
      <c r="K169" s="91" t="s">
        <v>70</v>
      </c>
      <c r="L169" s="152"/>
    </row>
    <row r="170" spans="1:15" s="8" customFormat="1" ht="17.100000000000001" customHeight="1">
      <c r="A170" s="6">
        <v>86</v>
      </c>
      <c r="B170" s="85" t="s">
        <v>620</v>
      </c>
      <c r="C170" s="86" t="s">
        <v>621</v>
      </c>
      <c r="D170" s="87" t="s">
        <v>130</v>
      </c>
      <c r="E170" s="84" t="s">
        <v>618</v>
      </c>
      <c r="F170" s="88">
        <v>7.01</v>
      </c>
      <c r="G170" s="88">
        <v>71</v>
      </c>
      <c r="H170" s="71" t="str">
        <f>IF(AND(F170&gt;=9,G170&gt;=90),"500.000",IF(AND(F170&gt;=8,G170&gt;=80),"425.000",IF(AND(F170&gt;=7,G170&gt;=70),"250.000"," ")))</f>
        <v>250.000</v>
      </c>
      <c r="I170" s="149">
        <f>H170*5</f>
        <v>1250000</v>
      </c>
      <c r="J170" s="105"/>
      <c r="K170" s="91" t="s">
        <v>70</v>
      </c>
      <c r="L170" s="118"/>
    </row>
    <row r="171" spans="1:15" s="8" customFormat="1" ht="17.100000000000001" customHeight="1">
      <c r="A171" s="6">
        <v>87</v>
      </c>
      <c r="B171" s="85" t="s">
        <v>652</v>
      </c>
      <c r="C171" s="86" t="s">
        <v>653</v>
      </c>
      <c r="D171" s="87" t="s">
        <v>102</v>
      </c>
      <c r="E171" s="84" t="s">
        <v>643</v>
      </c>
      <c r="F171" s="89">
        <v>7.01</v>
      </c>
      <c r="G171" s="88">
        <v>71</v>
      </c>
      <c r="H171" s="71" t="str">
        <f>IF(AND(F171&gt;=9,G171&gt;=90),"500.000",IF(AND(F171&gt;=8,G171&gt;=80),"425.000",IF(AND(F171&gt;=7,G171&gt;=70),"250.000"," ")))</f>
        <v>250.000</v>
      </c>
      <c r="I171" s="149">
        <f>H171*5</f>
        <v>1250000</v>
      </c>
      <c r="J171" s="104"/>
      <c r="K171" s="91"/>
      <c r="L171" s="159"/>
    </row>
  </sheetData>
  <sortState ref="A85:O171">
    <sortCondition ref="A85"/>
  </sortState>
  <mergeCells count="25">
    <mergeCell ref="C84:D84"/>
    <mergeCell ref="A79:D79"/>
    <mergeCell ref="E79:H79"/>
    <mergeCell ref="I79:K79"/>
    <mergeCell ref="A72:J72"/>
    <mergeCell ref="A74:D74"/>
    <mergeCell ref="E74:H74"/>
    <mergeCell ref="I74:J74"/>
    <mergeCell ref="A76:D76"/>
    <mergeCell ref="E76:H76"/>
    <mergeCell ref="I76:J76"/>
    <mergeCell ref="A82:L82"/>
    <mergeCell ref="A71:C71"/>
    <mergeCell ref="E71:H71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F10:F70">
    <cfRule type="cellIs" dxfId="134" priority="10" stopIfTrue="1" operator="lessThan">
      <formula>3</formula>
    </cfRule>
    <cfRule type="cellIs" dxfId="133" priority="11" stopIfTrue="1" operator="lessThan">
      <formula>5</formula>
    </cfRule>
    <cfRule type="cellIs" dxfId="132" priority="12" stopIfTrue="1" operator="notBetween">
      <formula>7</formula>
      <formula>"&lt;7"</formula>
    </cfRule>
  </conditionalFormatting>
  <conditionalFormatting sqref="G10:G70">
    <cfRule type="cellIs" dxfId="131" priority="7" stopIfTrue="1" operator="lessThan">
      <formula>30</formula>
    </cfRule>
    <cfRule type="cellIs" dxfId="130" priority="8" stopIfTrue="1" operator="lessThan">
      <formula>50</formula>
    </cfRule>
    <cfRule type="cellIs" dxfId="129" priority="9" stopIfTrue="1" operator="notBetween">
      <formula>70</formula>
      <formula>"&lt;70"</formula>
    </cfRule>
  </conditionalFormatting>
  <conditionalFormatting sqref="F85:F171">
    <cfRule type="cellIs" dxfId="128" priority="4" stopIfTrue="1" operator="lessThan">
      <formula>3</formula>
    </cfRule>
    <cfRule type="cellIs" dxfId="127" priority="5" stopIfTrue="1" operator="lessThan">
      <formula>5</formula>
    </cfRule>
    <cfRule type="cellIs" dxfId="126" priority="6" stopIfTrue="1" operator="notBetween">
      <formula>7</formula>
      <formula>"&lt;7"</formula>
    </cfRule>
  </conditionalFormatting>
  <conditionalFormatting sqref="G85:G171">
    <cfRule type="cellIs" dxfId="125" priority="1" stopIfTrue="1" operator="lessThan">
      <formula>30</formula>
    </cfRule>
    <cfRule type="cellIs" dxfId="124" priority="2" stopIfTrue="1" operator="lessThan">
      <formula>50</formula>
    </cfRule>
    <cfRule type="cellIs" dxfId="123" priority="3" stopIfTrue="1" operator="notBetween">
      <formula>70</formula>
      <formula>"&lt;70"</formula>
    </cfRule>
  </conditionalFormatting>
  <pageMargins left="0.4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view="pageBreakPreview" topLeftCell="A37" zoomScaleNormal="100" workbookViewId="0">
      <selection activeCell="A40" sqref="A40:XFD40"/>
    </sheetView>
  </sheetViews>
  <sheetFormatPr defaultRowHeight="15"/>
  <cols>
    <col min="1" max="1" width="4.625" style="2" customWidth="1"/>
    <col min="2" max="2" width="8.625" style="2" customWidth="1"/>
    <col min="3" max="3" width="16.125" style="2" customWidth="1"/>
    <col min="4" max="4" width="7.625" style="2" customWidth="1"/>
    <col min="5" max="5" width="9.625" style="2" customWidth="1"/>
    <col min="6" max="6" width="6.625" style="2" customWidth="1"/>
    <col min="7" max="7" width="6.125" style="2" customWidth="1"/>
    <col min="8" max="8" width="7.625" style="2" customWidth="1"/>
    <col min="9" max="9" width="11.625" style="2" customWidth="1"/>
    <col min="10" max="10" width="14.625" style="2" customWidth="1"/>
    <col min="11" max="11" width="7.25" style="2" hidden="1" customWidth="1"/>
    <col min="12" max="12" width="4.625" style="15" customWidth="1"/>
    <col min="13" max="16384" width="9" style="2"/>
  </cols>
  <sheetData>
    <row r="1" spans="1:12" ht="17.100000000000001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  <c r="L1" s="17"/>
    </row>
    <row r="2" spans="1:12" ht="17.100000000000001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  <c r="L2" s="17"/>
    </row>
    <row r="3" spans="1:12" ht="17.100000000000001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  <c r="L3" s="17"/>
    </row>
    <row r="4" spans="1:12" s="26" customFormat="1" ht="17.100000000000001" customHeight="1">
      <c r="A4" s="271"/>
      <c r="B4" s="271"/>
      <c r="C4" s="272"/>
      <c r="D4" s="272"/>
      <c r="E4" s="272"/>
      <c r="L4" s="27"/>
    </row>
    <row r="5" spans="1:12" ht="39.950000000000003" customHeight="1">
      <c r="A5" s="274" t="s">
        <v>375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17"/>
    </row>
    <row r="6" spans="1:12" s="8" customFormat="1" ht="20.100000000000001" customHeight="1">
      <c r="A6" s="276" t="s">
        <v>250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9.950000000000003" customHeight="1">
      <c r="A7" s="269" t="s">
        <v>1733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</row>
    <row r="8" spans="1:12" ht="15" customHeight="1">
      <c r="A8" s="97"/>
      <c r="B8" s="97"/>
      <c r="C8" s="97"/>
      <c r="D8" s="97"/>
      <c r="E8" s="97"/>
      <c r="F8" s="97"/>
      <c r="G8" s="97"/>
      <c r="H8" s="97"/>
      <c r="I8" s="97"/>
      <c r="J8" s="97"/>
      <c r="K8" s="97"/>
    </row>
    <row r="9" spans="1:12" s="8" customFormat="1" ht="30" customHeight="1">
      <c r="A9" s="99" t="s">
        <v>0</v>
      </c>
      <c r="B9" s="99"/>
      <c r="C9" s="273" t="s">
        <v>7</v>
      </c>
      <c r="D9" s="273"/>
      <c r="E9" s="4" t="s">
        <v>8</v>
      </c>
      <c r="F9" s="28" t="s">
        <v>14</v>
      </c>
      <c r="G9" s="5" t="s">
        <v>1</v>
      </c>
      <c r="H9" s="99" t="s">
        <v>9</v>
      </c>
      <c r="I9" s="5" t="s">
        <v>11</v>
      </c>
      <c r="J9" s="5" t="s">
        <v>10</v>
      </c>
      <c r="K9" s="99" t="s">
        <v>2</v>
      </c>
      <c r="L9" s="5" t="s">
        <v>13</v>
      </c>
    </row>
    <row r="10" spans="1:12" s="8" customFormat="1" ht="30" customHeight="1">
      <c r="A10" s="6">
        <v>1</v>
      </c>
      <c r="B10" s="85" t="s">
        <v>955</v>
      </c>
      <c r="C10" s="86" t="s">
        <v>956</v>
      </c>
      <c r="D10" s="87" t="s">
        <v>88</v>
      </c>
      <c r="E10" s="84" t="s">
        <v>253</v>
      </c>
      <c r="F10" s="89">
        <v>9.3699999999999992</v>
      </c>
      <c r="G10" s="88">
        <v>87</v>
      </c>
      <c r="H10" s="71" t="str">
        <f t="shared" ref="H10" si="0">IF(AND(F10&gt;=9,G10&gt;=90),"500.000",IF(AND(F10&gt;=8,G10&gt;=80),"425.000",IF(AND(F10&gt;=7,G10&gt;=70),"250.000"," ")))</f>
        <v>425.000</v>
      </c>
      <c r="I10" s="151">
        <f t="shared" ref="I10" si="1">H10*5</f>
        <v>2125000</v>
      </c>
      <c r="J10" s="161"/>
      <c r="K10" s="91"/>
      <c r="L10" s="109"/>
    </row>
    <row r="11" spans="1:12" s="8" customFormat="1" ht="30" customHeight="1">
      <c r="A11" s="6">
        <v>2</v>
      </c>
      <c r="B11" s="85" t="s">
        <v>970</v>
      </c>
      <c r="C11" s="86" t="s">
        <v>477</v>
      </c>
      <c r="D11" s="87" t="s">
        <v>153</v>
      </c>
      <c r="E11" s="92" t="s">
        <v>253</v>
      </c>
      <c r="F11" s="89">
        <v>8.93</v>
      </c>
      <c r="G11" s="88">
        <v>77</v>
      </c>
      <c r="H11" s="71" t="str">
        <f t="shared" ref="H11:H12" si="2">IF(AND(F11&gt;=9,G11&gt;=90),"500.000",IF(AND(F11&gt;=8,G11&gt;=80),"425.000",IF(AND(F11&gt;=7,G11&gt;=70),"250.000"," ")))</f>
        <v>250.000</v>
      </c>
      <c r="I11" s="149">
        <f t="shared" ref="I11:I12" si="3">H11*5</f>
        <v>1250000</v>
      </c>
      <c r="J11" s="232"/>
      <c r="K11" s="81" t="s">
        <v>70</v>
      </c>
      <c r="L11" s="103"/>
    </row>
    <row r="12" spans="1:12" s="8" customFormat="1" ht="30" customHeight="1">
      <c r="A12" s="6">
        <v>3</v>
      </c>
      <c r="B12" s="85" t="s">
        <v>976</v>
      </c>
      <c r="C12" s="86" t="s">
        <v>182</v>
      </c>
      <c r="D12" s="87" t="s">
        <v>92</v>
      </c>
      <c r="E12" s="92" t="s">
        <v>253</v>
      </c>
      <c r="F12" s="89">
        <v>8.4499999999999993</v>
      </c>
      <c r="G12" s="88">
        <v>75</v>
      </c>
      <c r="H12" s="71" t="str">
        <f t="shared" si="2"/>
        <v>250.000</v>
      </c>
      <c r="I12" s="149">
        <f t="shared" si="3"/>
        <v>1250000</v>
      </c>
      <c r="J12" s="22"/>
      <c r="K12" s="81" t="s">
        <v>70</v>
      </c>
      <c r="L12" s="70"/>
    </row>
    <row r="13" spans="1:12" s="8" customFormat="1" ht="30" customHeight="1">
      <c r="A13" s="268" t="s">
        <v>3</v>
      </c>
      <c r="B13" s="268"/>
      <c r="C13" s="268"/>
      <c r="D13" s="239">
        <f>A12</f>
        <v>3</v>
      </c>
      <c r="E13" s="281" t="s">
        <v>1687</v>
      </c>
      <c r="F13" s="281"/>
      <c r="G13" s="281"/>
      <c r="H13" s="281"/>
      <c r="I13" s="245">
        <f>SUM(I10:I12)</f>
        <v>4625000</v>
      </c>
      <c r="J13" s="246"/>
      <c r="K13" s="76"/>
      <c r="L13" s="109">
        <f>COUNTIF(L10:L12,"Nữ")</f>
        <v>0</v>
      </c>
    </row>
    <row r="14" spans="1:12" ht="30" customHeight="1">
      <c r="A14" s="263" t="s">
        <v>1688</v>
      </c>
      <c r="B14" s="264"/>
      <c r="C14" s="264"/>
      <c r="D14" s="264"/>
      <c r="E14" s="264"/>
      <c r="F14" s="264"/>
      <c r="G14" s="264"/>
      <c r="H14" s="264"/>
      <c r="I14" s="264"/>
      <c r="J14" s="265"/>
      <c r="K14" s="43"/>
      <c r="L14" s="19"/>
    </row>
    <row r="15" spans="1:12" ht="18" customHeight="1">
      <c r="A15" s="18">
        <v>37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25"/>
    </row>
    <row r="16" spans="1:12" s="8" customFormat="1" ht="18" customHeight="1">
      <c r="A16" s="266" t="s">
        <v>376</v>
      </c>
      <c r="B16" s="266"/>
      <c r="C16" s="266"/>
      <c r="D16" s="266"/>
      <c r="E16" s="266" t="s">
        <v>67</v>
      </c>
      <c r="F16" s="266"/>
      <c r="G16" s="266"/>
      <c r="H16" s="266"/>
      <c r="I16" s="266" t="s">
        <v>41</v>
      </c>
      <c r="J16" s="266"/>
      <c r="L16" s="24"/>
    </row>
    <row r="17" spans="1:12" ht="18" customHeight="1">
      <c r="I17" s="17"/>
      <c r="L17" s="16"/>
    </row>
    <row r="18" spans="1:12" s="147" customFormat="1" ht="18" customHeight="1">
      <c r="A18" s="280" t="s">
        <v>53</v>
      </c>
      <c r="B18" s="280"/>
      <c r="C18" s="280"/>
      <c r="D18" s="280"/>
      <c r="E18" s="280" t="s">
        <v>53</v>
      </c>
      <c r="F18" s="280"/>
      <c r="G18" s="280"/>
      <c r="H18" s="280"/>
      <c r="I18" s="280" t="s">
        <v>53</v>
      </c>
      <c r="J18" s="280"/>
      <c r="L18" s="148"/>
    </row>
    <row r="19" spans="1:12" ht="18" customHeight="1">
      <c r="I19" s="17"/>
      <c r="L19" s="16"/>
    </row>
    <row r="20" spans="1:12" ht="18" customHeight="1">
      <c r="I20" s="17"/>
      <c r="L20" s="16"/>
    </row>
    <row r="21" spans="1:12" ht="18" customHeight="1">
      <c r="A21" s="260" t="s">
        <v>209</v>
      </c>
      <c r="B21" s="260"/>
      <c r="C21" s="260"/>
      <c r="D21" s="260"/>
      <c r="E21" s="260" t="s">
        <v>68</v>
      </c>
      <c r="F21" s="260"/>
      <c r="G21" s="260"/>
      <c r="H21" s="260"/>
      <c r="I21" s="260" t="s">
        <v>62</v>
      </c>
      <c r="J21" s="260"/>
      <c r="K21" s="260"/>
      <c r="L21" s="16"/>
    </row>
    <row r="22" spans="1:12" ht="18" customHeight="1">
      <c r="A22" s="203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16"/>
    </row>
    <row r="23" spans="1:12" ht="18" customHeight="1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16"/>
    </row>
    <row r="24" spans="1:12" ht="18" customHeight="1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16"/>
    </row>
    <row r="25" spans="1:12" ht="18" customHeight="1">
      <c r="A25" s="219"/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16"/>
    </row>
    <row r="26" spans="1:12" ht="18" customHeight="1">
      <c r="A26" s="219"/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16"/>
    </row>
    <row r="27" spans="1:12" ht="18" customHeight="1">
      <c r="A27" s="219"/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16"/>
    </row>
    <row r="28" spans="1:12" ht="18" customHeight="1">
      <c r="A28" s="219"/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16"/>
    </row>
    <row r="29" spans="1:12" ht="18" customHeight="1">
      <c r="A29" s="219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16"/>
    </row>
    <row r="30" spans="1:12" ht="18" customHeight="1">
      <c r="A30" s="219"/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16"/>
    </row>
    <row r="31" spans="1:12" ht="18" customHeight="1">
      <c r="A31" s="219"/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16"/>
    </row>
    <row r="32" spans="1:12" ht="18" customHeight="1">
      <c r="A32" s="219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16"/>
    </row>
    <row r="33" spans="1:14" ht="18" customHeight="1">
      <c r="A33" s="219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16"/>
    </row>
    <row r="34" spans="1:14" ht="18" customHeight="1">
      <c r="A34" s="219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16"/>
    </row>
    <row r="35" spans="1:14" ht="18" customHeight="1">
      <c r="A35" s="219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16"/>
    </row>
    <row r="36" spans="1:14" ht="18" customHeight="1">
      <c r="A36" s="219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16"/>
    </row>
    <row r="37" spans="1:14" ht="18" customHeight="1">
      <c r="A37" s="219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16"/>
    </row>
    <row r="38" spans="1:14" ht="18" customHeight="1">
      <c r="A38" s="219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16"/>
    </row>
    <row r="39" spans="1:14" ht="18" customHeight="1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16"/>
    </row>
    <row r="40" spans="1:14" ht="30" customHeight="1">
      <c r="A40" s="259" t="s">
        <v>1731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</row>
    <row r="41" spans="1:14" ht="18" customHeight="1">
      <c r="A41" s="219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16"/>
    </row>
    <row r="42" spans="1:14" s="8" customFormat="1" ht="30" customHeight="1">
      <c r="A42" s="217" t="s">
        <v>0</v>
      </c>
      <c r="B42" s="217"/>
      <c r="C42" s="273" t="s">
        <v>7</v>
      </c>
      <c r="D42" s="273"/>
      <c r="E42" s="4" t="s">
        <v>8</v>
      </c>
      <c r="F42" s="28" t="s">
        <v>14</v>
      </c>
      <c r="G42" s="5" t="s">
        <v>1</v>
      </c>
      <c r="H42" s="217" t="s">
        <v>9</v>
      </c>
      <c r="I42" s="5" t="s">
        <v>11</v>
      </c>
      <c r="J42" s="5" t="s">
        <v>10</v>
      </c>
      <c r="K42" s="217" t="s">
        <v>2</v>
      </c>
      <c r="L42" s="5" t="s">
        <v>13</v>
      </c>
    </row>
    <row r="43" spans="1:14" s="8" customFormat="1" ht="18" customHeight="1">
      <c r="A43" s="162">
        <v>1</v>
      </c>
      <c r="B43" s="221" t="s">
        <v>979</v>
      </c>
      <c r="C43" s="222" t="s">
        <v>980</v>
      </c>
      <c r="D43" s="223" t="s">
        <v>110</v>
      </c>
      <c r="E43" s="84" t="s">
        <v>253</v>
      </c>
      <c r="F43" s="229">
        <v>8.3699999999999992</v>
      </c>
      <c r="G43" s="224">
        <v>73</v>
      </c>
      <c r="H43" s="225" t="str">
        <f t="shared" ref="H43:H61" si="4">IF(AND(F43&gt;=9,G43&gt;=90),"500.000",IF(AND(F43&gt;=8,G43&gt;=80),"425.000",IF(AND(F43&gt;=7,G43&gt;=70),"250.000"," ")))</f>
        <v>250.000</v>
      </c>
      <c r="I43" s="226">
        <f t="shared" ref="I43:I61" si="5">H43*5</f>
        <v>1250000</v>
      </c>
      <c r="J43" s="105"/>
      <c r="K43" s="81" t="s">
        <v>70</v>
      </c>
      <c r="L43" s="70"/>
      <c r="N43" s="8">
        <v>1</v>
      </c>
    </row>
    <row r="44" spans="1:14" s="8" customFormat="1" ht="18" customHeight="1">
      <c r="A44" s="6">
        <v>2</v>
      </c>
      <c r="B44" s="85" t="s">
        <v>977</v>
      </c>
      <c r="C44" s="86" t="s">
        <v>978</v>
      </c>
      <c r="D44" s="87" t="s">
        <v>404</v>
      </c>
      <c r="E44" s="84" t="s">
        <v>253</v>
      </c>
      <c r="F44" s="89">
        <v>8.36</v>
      </c>
      <c r="G44" s="88">
        <v>73</v>
      </c>
      <c r="H44" s="71" t="str">
        <f t="shared" si="4"/>
        <v>250.000</v>
      </c>
      <c r="I44" s="149">
        <f t="shared" si="5"/>
        <v>1250000</v>
      </c>
      <c r="J44" s="161"/>
      <c r="K44" s="81" t="s">
        <v>70</v>
      </c>
      <c r="L44" s="91"/>
      <c r="N44" s="8">
        <v>2</v>
      </c>
    </row>
    <row r="45" spans="1:14" s="8" customFormat="1" ht="18" customHeight="1">
      <c r="A45" s="162">
        <v>3</v>
      </c>
      <c r="B45" s="85" t="s">
        <v>968</v>
      </c>
      <c r="C45" s="86" t="s">
        <v>166</v>
      </c>
      <c r="D45" s="87" t="s">
        <v>969</v>
      </c>
      <c r="E45" s="84" t="s">
        <v>253</v>
      </c>
      <c r="F45" s="89">
        <v>8.31</v>
      </c>
      <c r="G45" s="88">
        <v>75</v>
      </c>
      <c r="H45" s="71" t="str">
        <f t="shared" si="4"/>
        <v>250.000</v>
      </c>
      <c r="I45" s="149">
        <f t="shared" si="5"/>
        <v>1250000</v>
      </c>
      <c r="J45" s="105"/>
      <c r="K45" s="81" t="s">
        <v>70</v>
      </c>
      <c r="L45" s="74"/>
      <c r="N45" s="8">
        <v>3</v>
      </c>
    </row>
    <row r="46" spans="1:14" s="8" customFormat="1" ht="18" customHeight="1">
      <c r="A46" s="6">
        <v>4</v>
      </c>
      <c r="B46" s="85" t="s">
        <v>984</v>
      </c>
      <c r="C46" s="86" t="s">
        <v>182</v>
      </c>
      <c r="D46" s="87" t="s">
        <v>94</v>
      </c>
      <c r="E46" s="92" t="s">
        <v>253</v>
      </c>
      <c r="F46" s="89">
        <v>8.2799999999999994</v>
      </c>
      <c r="G46" s="88">
        <v>75</v>
      </c>
      <c r="H46" s="71" t="str">
        <f t="shared" si="4"/>
        <v>250.000</v>
      </c>
      <c r="I46" s="149">
        <f t="shared" si="5"/>
        <v>1250000</v>
      </c>
      <c r="J46" s="232"/>
      <c r="K46" s="124" t="s">
        <v>70</v>
      </c>
      <c r="L46" s="74"/>
      <c r="N46" s="8">
        <v>4</v>
      </c>
    </row>
    <row r="47" spans="1:14" s="8" customFormat="1" ht="18" customHeight="1">
      <c r="A47" s="162">
        <v>5</v>
      </c>
      <c r="B47" s="221" t="s">
        <v>971</v>
      </c>
      <c r="C47" s="222" t="s">
        <v>972</v>
      </c>
      <c r="D47" s="223" t="s">
        <v>128</v>
      </c>
      <c r="E47" s="84" t="s">
        <v>253</v>
      </c>
      <c r="F47" s="229">
        <v>8.19</v>
      </c>
      <c r="G47" s="224">
        <v>71</v>
      </c>
      <c r="H47" s="225" t="str">
        <f t="shared" si="4"/>
        <v>250.000</v>
      </c>
      <c r="I47" s="226">
        <f t="shared" si="5"/>
        <v>1250000</v>
      </c>
      <c r="J47" s="106"/>
      <c r="K47" s="91"/>
      <c r="L47" s="74"/>
      <c r="N47" s="8">
        <v>5</v>
      </c>
    </row>
    <row r="48" spans="1:14" s="8" customFormat="1" ht="18" customHeight="1">
      <c r="A48" s="6">
        <v>6</v>
      </c>
      <c r="B48" s="85" t="s">
        <v>965</v>
      </c>
      <c r="C48" s="86" t="s">
        <v>966</v>
      </c>
      <c r="D48" s="87" t="s">
        <v>967</v>
      </c>
      <c r="E48" s="84" t="s">
        <v>253</v>
      </c>
      <c r="F48" s="89">
        <v>8.18</v>
      </c>
      <c r="G48" s="88">
        <v>77</v>
      </c>
      <c r="H48" s="71" t="str">
        <f t="shared" si="4"/>
        <v>250.000</v>
      </c>
      <c r="I48" s="149">
        <f t="shared" si="5"/>
        <v>1250000</v>
      </c>
      <c r="J48" s="105"/>
      <c r="K48" s="91" t="s">
        <v>70</v>
      </c>
      <c r="L48" s="74"/>
      <c r="N48" s="8">
        <v>6</v>
      </c>
    </row>
    <row r="49" spans="1:14" s="8" customFormat="1" ht="18" customHeight="1">
      <c r="A49" s="162">
        <v>7</v>
      </c>
      <c r="B49" s="85" t="s">
        <v>251</v>
      </c>
      <c r="C49" s="86" t="s">
        <v>252</v>
      </c>
      <c r="D49" s="87" t="s">
        <v>116</v>
      </c>
      <c r="E49" s="84" t="s">
        <v>253</v>
      </c>
      <c r="F49" s="89">
        <v>8.17</v>
      </c>
      <c r="G49" s="88">
        <v>73</v>
      </c>
      <c r="H49" s="71" t="str">
        <f t="shared" si="4"/>
        <v>250.000</v>
      </c>
      <c r="I49" s="149">
        <f t="shared" si="5"/>
        <v>1250000</v>
      </c>
      <c r="J49" s="106"/>
      <c r="K49" s="74"/>
      <c r="L49" s="74"/>
      <c r="N49" s="8">
        <v>7</v>
      </c>
    </row>
    <row r="50" spans="1:14" s="8" customFormat="1" ht="18" customHeight="1">
      <c r="A50" s="6">
        <v>8</v>
      </c>
      <c r="B50" s="85" t="s">
        <v>964</v>
      </c>
      <c r="C50" s="86" t="s">
        <v>175</v>
      </c>
      <c r="D50" s="87" t="s">
        <v>99</v>
      </c>
      <c r="E50" s="84" t="s">
        <v>253</v>
      </c>
      <c r="F50" s="89">
        <v>8.1199999999999992</v>
      </c>
      <c r="G50" s="88">
        <v>73</v>
      </c>
      <c r="H50" s="71" t="str">
        <f t="shared" si="4"/>
        <v>250.000</v>
      </c>
      <c r="I50" s="149">
        <f t="shared" si="5"/>
        <v>1250000</v>
      </c>
      <c r="J50" s="112"/>
      <c r="K50" s="91" t="s">
        <v>70</v>
      </c>
      <c r="L50" s="74"/>
      <c r="N50" s="8">
        <v>8</v>
      </c>
    </row>
    <row r="51" spans="1:14" s="8" customFormat="1" ht="18" customHeight="1">
      <c r="A51" s="162">
        <v>9</v>
      </c>
      <c r="B51" s="85" t="s">
        <v>981</v>
      </c>
      <c r="C51" s="86" t="s">
        <v>385</v>
      </c>
      <c r="D51" s="87" t="s">
        <v>203</v>
      </c>
      <c r="E51" s="84" t="s">
        <v>253</v>
      </c>
      <c r="F51" s="89">
        <v>8.11</v>
      </c>
      <c r="G51" s="88">
        <v>71</v>
      </c>
      <c r="H51" s="71" t="str">
        <f t="shared" si="4"/>
        <v>250.000</v>
      </c>
      <c r="I51" s="149">
        <f t="shared" si="5"/>
        <v>1250000</v>
      </c>
      <c r="J51" s="112"/>
      <c r="K51" s="74"/>
      <c r="L51" s="70"/>
      <c r="N51" s="8">
        <v>9</v>
      </c>
    </row>
    <row r="52" spans="1:14" s="8" customFormat="1" ht="18" customHeight="1">
      <c r="A52" s="6">
        <v>10</v>
      </c>
      <c r="B52" s="85" t="s">
        <v>953</v>
      </c>
      <c r="C52" s="86" t="s">
        <v>954</v>
      </c>
      <c r="D52" s="87" t="s">
        <v>263</v>
      </c>
      <c r="E52" s="84" t="s">
        <v>253</v>
      </c>
      <c r="F52" s="89">
        <v>7.88</v>
      </c>
      <c r="G52" s="88">
        <v>81</v>
      </c>
      <c r="H52" s="80" t="str">
        <f t="shared" si="4"/>
        <v>250.000</v>
      </c>
      <c r="I52" s="149">
        <f t="shared" si="5"/>
        <v>1250000</v>
      </c>
      <c r="J52" s="162"/>
      <c r="K52" s="75"/>
      <c r="L52" s="92" t="s">
        <v>70</v>
      </c>
      <c r="N52" s="8">
        <v>10</v>
      </c>
    </row>
    <row r="53" spans="1:14" s="8" customFormat="1" ht="18" customHeight="1">
      <c r="A53" s="162">
        <v>11</v>
      </c>
      <c r="B53" s="85" t="s">
        <v>973</v>
      </c>
      <c r="C53" s="86" t="s">
        <v>974</v>
      </c>
      <c r="D53" s="87" t="s">
        <v>975</v>
      </c>
      <c r="E53" s="84" t="s">
        <v>253</v>
      </c>
      <c r="F53" s="89">
        <v>7.84</v>
      </c>
      <c r="G53" s="88">
        <v>73</v>
      </c>
      <c r="H53" s="71" t="str">
        <f t="shared" si="4"/>
        <v>250.000</v>
      </c>
      <c r="I53" s="149">
        <f t="shared" si="5"/>
        <v>1250000</v>
      </c>
      <c r="J53" s="106"/>
      <c r="K53" s="92" t="s">
        <v>70</v>
      </c>
      <c r="L53" s="74"/>
      <c r="N53" s="8">
        <v>11</v>
      </c>
    </row>
    <row r="54" spans="1:14" s="8" customFormat="1" ht="18" customHeight="1">
      <c r="A54" s="6">
        <v>12</v>
      </c>
      <c r="B54" s="85" t="s">
        <v>963</v>
      </c>
      <c r="C54" s="86" t="s">
        <v>213</v>
      </c>
      <c r="D54" s="87" t="s">
        <v>186</v>
      </c>
      <c r="E54" s="84" t="s">
        <v>253</v>
      </c>
      <c r="F54" s="89">
        <v>7.7</v>
      </c>
      <c r="G54" s="88">
        <v>73</v>
      </c>
      <c r="H54" s="71" t="str">
        <f t="shared" si="4"/>
        <v>250.000</v>
      </c>
      <c r="I54" s="149">
        <f t="shared" si="5"/>
        <v>1250000</v>
      </c>
      <c r="J54" s="105"/>
      <c r="K54" s="91"/>
      <c r="L54" s="74"/>
      <c r="N54" s="8">
        <v>12</v>
      </c>
    </row>
    <row r="55" spans="1:14" s="8" customFormat="1" ht="18" customHeight="1">
      <c r="A55" s="162">
        <v>13</v>
      </c>
      <c r="B55" s="85" t="s">
        <v>985</v>
      </c>
      <c r="C55" s="86" t="s">
        <v>174</v>
      </c>
      <c r="D55" s="87" t="s">
        <v>86</v>
      </c>
      <c r="E55" s="84" t="s">
        <v>253</v>
      </c>
      <c r="F55" s="89">
        <v>7.65</v>
      </c>
      <c r="G55" s="88">
        <v>73</v>
      </c>
      <c r="H55" s="71" t="str">
        <f t="shared" si="4"/>
        <v>250.000</v>
      </c>
      <c r="I55" s="149">
        <f t="shared" si="5"/>
        <v>1250000</v>
      </c>
      <c r="J55" s="104"/>
      <c r="K55" s="125"/>
      <c r="L55" s="74"/>
      <c r="N55" s="8">
        <v>13</v>
      </c>
    </row>
    <row r="56" spans="1:14" s="8" customFormat="1" ht="18" customHeight="1">
      <c r="A56" s="6">
        <v>14</v>
      </c>
      <c r="B56" s="85" t="s">
        <v>986</v>
      </c>
      <c r="C56" s="86" t="s">
        <v>987</v>
      </c>
      <c r="D56" s="87" t="s">
        <v>154</v>
      </c>
      <c r="E56" s="84" t="s">
        <v>253</v>
      </c>
      <c r="F56" s="89">
        <v>7.63</v>
      </c>
      <c r="G56" s="88">
        <v>73</v>
      </c>
      <c r="H56" s="71" t="str">
        <f t="shared" si="4"/>
        <v>250.000</v>
      </c>
      <c r="I56" s="149">
        <f t="shared" si="5"/>
        <v>1250000</v>
      </c>
      <c r="J56" s="104"/>
      <c r="K56" s="81"/>
      <c r="L56" s="74"/>
      <c r="N56" s="8">
        <v>14</v>
      </c>
    </row>
    <row r="57" spans="1:14" s="8" customFormat="1" ht="18" customHeight="1">
      <c r="A57" s="162">
        <v>15</v>
      </c>
      <c r="B57" s="85" t="s">
        <v>957</v>
      </c>
      <c r="C57" s="86" t="s">
        <v>244</v>
      </c>
      <c r="D57" s="87" t="s">
        <v>899</v>
      </c>
      <c r="E57" s="84" t="s">
        <v>253</v>
      </c>
      <c r="F57" s="89">
        <v>7.56</v>
      </c>
      <c r="G57" s="88">
        <v>75</v>
      </c>
      <c r="H57" s="71" t="str">
        <f t="shared" si="4"/>
        <v>250.000</v>
      </c>
      <c r="I57" s="149">
        <f t="shared" si="5"/>
        <v>1250000</v>
      </c>
      <c r="J57" s="112"/>
      <c r="K57" s="118"/>
      <c r="L57" s="74"/>
      <c r="N57" s="8">
        <v>15</v>
      </c>
    </row>
    <row r="58" spans="1:14" s="8" customFormat="1" ht="18" customHeight="1">
      <c r="A58" s="6">
        <v>16</v>
      </c>
      <c r="B58" s="85" t="s">
        <v>982</v>
      </c>
      <c r="C58" s="86" t="s">
        <v>983</v>
      </c>
      <c r="D58" s="87" t="s">
        <v>111</v>
      </c>
      <c r="E58" s="84" t="s">
        <v>253</v>
      </c>
      <c r="F58" s="89">
        <v>7.54</v>
      </c>
      <c r="G58" s="88">
        <v>73</v>
      </c>
      <c r="H58" s="71" t="str">
        <f t="shared" si="4"/>
        <v>250.000</v>
      </c>
      <c r="I58" s="149">
        <f t="shared" si="5"/>
        <v>1250000</v>
      </c>
      <c r="J58" s="105"/>
      <c r="K58" s="74"/>
      <c r="L58" s="74"/>
      <c r="N58" s="8">
        <v>16</v>
      </c>
    </row>
    <row r="59" spans="1:14" s="8" customFormat="1" ht="18" customHeight="1">
      <c r="A59" s="162">
        <v>17</v>
      </c>
      <c r="B59" s="85" t="s">
        <v>960</v>
      </c>
      <c r="C59" s="86" t="s">
        <v>163</v>
      </c>
      <c r="D59" s="87" t="s">
        <v>127</v>
      </c>
      <c r="E59" s="84" t="s">
        <v>253</v>
      </c>
      <c r="F59" s="89">
        <v>7.51</v>
      </c>
      <c r="G59" s="88">
        <v>73</v>
      </c>
      <c r="H59" s="71" t="str">
        <f t="shared" si="4"/>
        <v>250.000</v>
      </c>
      <c r="I59" s="149">
        <f t="shared" si="5"/>
        <v>1250000</v>
      </c>
      <c r="J59" s="130"/>
      <c r="K59" s="91"/>
      <c r="L59" s="74"/>
      <c r="N59" s="8">
        <v>17</v>
      </c>
    </row>
    <row r="60" spans="1:14" s="8" customFormat="1" ht="18" customHeight="1">
      <c r="A60" s="6">
        <v>18</v>
      </c>
      <c r="B60" s="85" t="s">
        <v>958</v>
      </c>
      <c r="C60" s="86" t="s">
        <v>959</v>
      </c>
      <c r="D60" s="87" t="s">
        <v>899</v>
      </c>
      <c r="E60" s="84" t="s">
        <v>253</v>
      </c>
      <c r="F60" s="89">
        <v>7.47</v>
      </c>
      <c r="G60" s="88">
        <v>71</v>
      </c>
      <c r="H60" s="71" t="str">
        <f t="shared" si="4"/>
        <v>250.000</v>
      </c>
      <c r="I60" s="149">
        <f t="shared" si="5"/>
        <v>1250000</v>
      </c>
      <c r="J60" s="106"/>
      <c r="K60" s="81"/>
      <c r="L60" s="103"/>
      <c r="N60" s="8">
        <v>18</v>
      </c>
    </row>
    <row r="61" spans="1:14" s="8" customFormat="1" ht="18" customHeight="1">
      <c r="A61" s="162">
        <v>19</v>
      </c>
      <c r="B61" s="85" t="s">
        <v>961</v>
      </c>
      <c r="C61" s="86" t="s">
        <v>165</v>
      </c>
      <c r="D61" s="87" t="s">
        <v>962</v>
      </c>
      <c r="E61" s="84" t="s">
        <v>253</v>
      </c>
      <c r="F61" s="89">
        <v>7.43</v>
      </c>
      <c r="G61" s="88">
        <v>71</v>
      </c>
      <c r="H61" s="71" t="str">
        <f t="shared" si="4"/>
        <v>250.000</v>
      </c>
      <c r="I61" s="149">
        <f t="shared" si="5"/>
        <v>1250000</v>
      </c>
      <c r="J61" s="106"/>
      <c r="K61" s="124" t="s">
        <v>70</v>
      </c>
      <c r="L61" s="74"/>
      <c r="N61" s="8">
        <v>19</v>
      </c>
    </row>
    <row r="62" spans="1:14" ht="18" customHeight="1">
      <c r="A62" s="96"/>
      <c r="B62" s="96"/>
      <c r="C62" s="96"/>
      <c r="D62" s="96"/>
      <c r="E62" s="96"/>
      <c r="F62" s="96"/>
      <c r="G62" s="96"/>
      <c r="H62" s="96"/>
      <c r="I62" s="96"/>
      <c r="J62" s="96"/>
      <c r="K62" s="96"/>
      <c r="L62" s="16"/>
    </row>
    <row r="63" spans="1:14" ht="18" customHeight="1">
      <c r="A63" s="96"/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16"/>
    </row>
    <row r="64" spans="1:14" ht="18" customHeight="1">
      <c r="A64" s="96"/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16"/>
    </row>
    <row r="65" spans="1:12" ht="18" customHeight="1">
      <c r="A65" s="96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16"/>
    </row>
    <row r="66" spans="1:12" ht="18" customHeight="1">
      <c r="A66" s="96"/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16"/>
    </row>
    <row r="67" spans="1:12" ht="18" customHeight="1">
      <c r="A67" s="12"/>
      <c r="B67" s="12"/>
      <c r="C67" s="12"/>
      <c r="D67" s="12"/>
      <c r="E67" s="13"/>
      <c r="F67" s="13"/>
      <c r="G67" s="13"/>
      <c r="H67" s="10"/>
      <c r="I67" s="12"/>
      <c r="J67" s="12"/>
      <c r="K67" s="12"/>
      <c r="L67" s="25"/>
    </row>
    <row r="68" spans="1:12" ht="18" customHeight="1">
      <c r="A68" s="12"/>
      <c r="B68" s="12"/>
      <c r="C68" s="12"/>
      <c r="D68" s="12"/>
      <c r="E68" s="13"/>
      <c r="F68" s="13"/>
      <c r="G68" s="13"/>
      <c r="H68" s="10"/>
      <c r="I68" s="12"/>
      <c r="J68" s="12"/>
      <c r="K68" s="12"/>
      <c r="L68" s="25"/>
    </row>
    <row r="69" spans="1:12" ht="18" customHeight="1">
      <c r="A69" s="12"/>
      <c r="B69" s="12"/>
      <c r="C69" s="12"/>
      <c r="D69" s="12"/>
      <c r="E69" s="13"/>
      <c r="F69" s="13"/>
      <c r="G69" s="13"/>
      <c r="H69" s="10"/>
      <c r="I69" s="12"/>
      <c r="J69" s="12"/>
      <c r="K69" s="12"/>
      <c r="L69" s="25"/>
    </row>
    <row r="70" spans="1:12" ht="18" customHeight="1">
      <c r="A70" s="12"/>
      <c r="B70" s="12"/>
      <c r="C70" s="12"/>
      <c r="D70" s="12"/>
      <c r="E70" s="13"/>
      <c r="F70" s="13"/>
      <c r="G70" s="13"/>
      <c r="H70" s="10"/>
      <c r="I70" s="12"/>
      <c r="J70" s="12"/>
      <c r="K70" s="12"/>
      <c r="L70" s="25"/>
    </row>
    <row r="71" spans="1:12" ht="18" customHeight="1">
      <c r="A71" s="12"/>
      <c r="B71" s="12"/>
      <c r="C71" s="12"/>
      <c r="D71" s="12"/>
      <c r="E71" s="13"/>
      <c r="F71" s="13"/>
      <c r="G71" s="13"/>
      <c r="H71" s="10"/>
      <c r="I71" s="12"/>
      <c r="J71" s="12"/>
      <c r="K71" s="12"/>
      <c r="L71" s="25"/>
    </row>
    <row r="72" spans="1:12" ht="18" customHeight="1">
      <c r="A72" s="12"/>
      <c r="B72" s="12"/>
      <c r="C72" s="12"/>
      <c r="D72" s="12"/>
      <c r="E72" s="12"/>
      <c r="F72" s="12"/>
      <c r="G72" s="12"/>
      <c r="I72" s="12"/>
      <c r="J72" s="12"/>
      <c r="K72" s="12"/>
    </row>
    <row r="73" spans="1:12" ht="18" customHeight="1">
      <c r="A73" s="12"/>
      <c r="B73" s="12"/>
      <c r="C73" s="12"/>
      <c r="D73" s="12"/>
      <c r="E73" s="12"/>
      <c r="F73" s="12"/>
      <c r="G73" s="12"/>
      <c r="I73" s="12"/>
      <c r="J73" s="12"/>
      <c r="K73" s="12"/>
    </row>
    <row r="74" spans="1:12" ht="18" customHeight="1">
      <c r="A74" s="12"/>
      <c r="B74" s="12"/>
      <c r="C74" s="12"/>
      <c r="D74" s="12"/>
      <c r="E74" s="12"/>
      <c r="F74" s="12"/>
      <c r="G74" s="12"/>
      <c r="I74" s="12"/>
      <c r="J74" s="12"/>
      <c r="K74" s="12"/>
    </row>
    <row r="75" spans="1:12" ht="18" customHeight="1">
      <c r="A75" s="12"/>
      <c r="B75" s="12"/>
      <c r="C75" s="12"/>
      <c r="D75" s="12"/>
      <c r="E75" s="12"/>
      <c r="F75" s="12"/>
      <c r="G75" s="12"/>
      <c r="I75" s="12"/>
      <c r="J75" s="12"/>
      <c r="K75" s="12"/>
    </row>
    <row r="76" spans="1:12" ht="18" customHeight="1">
      <c r="A76" s="12"/>
      <c r="B76" s="12"/>
      <c r="C76" s="12"/>
      <c r="D76" s="12"/>
      <c r="E76" s="12"/>
      <c r="F76" s="12"/>
      <c r="G76" s="12"/>
      <c r="I76" s="12"/>
      <c r="J76" s="12"/>
      <c r="K76" s="12"/>
    </row>
    <row r="77" spans="1:12" ht="18" customHeight="1">
      <c r="A77" s="12"/>
      <c r="B77" s="12"/>
      <c r="C77" s="12"/>
      <c r="D77" s="12"/>
      <c r="E77" s="12"/>
      <c r="F77" s="12"/>
      <c r="G77" s="12"/>
      <c r="I77" s="12"/>
      <c r="J77" s="12"/>
      <c r="K77" s="12"/>
    </row>
    <row r="78" spans="1:12" ht="18" customHeight="1">
      <c r="A78" s="12"/>
      <c r="B78" s="12"/>
      <c r="C78" s="12"/>
      <c r="D78" s="12"/>
      <c r="E78" s="12"/>
      <c r="F78" s="12"/>
      <c r="G78" s="12"/>
      <c r="I78" s="12"/>
      <c r="J78" s="12"/>
      <c r="K78" s="12"/>
    </row>
    <row r="79" spans="1:12" ht="18" customHeight="1">
      <c r="A79" s="12"/>
      <c r="B79" s="12"/>
      <c r="C79" s="12"/>
      <c r="D79" s="12"/>
      <c r="E79" s="12"/>
      <c r="F79" s="12"/>
      <c r="G79" s="12"/>
      <c r="I79" s="12"/>
      <c r="J79" s="12"/>
      <c r="K79" s="12"/>
    </row>
    <row r="80" spans="1:12" ht="18" customHeight="1">
      <c r="A80" s="12"/>
      <c r="B80" s="12"/>
      <c r="C80" s="12"/>
      <c r="D80" s="12"/>
      <c r="E80" s="12"/>
      <c r="F80" s="12"/>
      <c r="G80" s="12"/>
      <c r="I80" s="12"/>
      <c r="J80" s="12"/>
      <c r="K80" s="12"/>
    </row>
    <row r="81" spans="1:11">
      <c r="A81" s="14"/>
      <c r="B81" s="14"/>
    </row>
    <row r="82" spans="1:1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</row>
  </sheetData>
  <sortState ref="A42:L60">
    <sortCondition descending="1" ref="F42:F60"/>
  </sortState>
  <mergeCells count="25">
    <mergeCell ref="A40:L40"/>
    <mergeCell ref="C42:D42"/>
    <mergeCell ref="A13:C13"/>
    <mergeCell ref="E13:H13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21:D21"/>
    <mergeCell ref="E21:H21"/>
    <mergeCell ref="I21:K21"/>
    <mergeCell ref="A14:J14"/>
    <mergeCell ref="A16:D16"/>
    <mergeCell ref="E16:H16"/>
    <mergeCell ref="I16:J16"/>
    <mergeCell ref="A18:D18"/>
    <mergeCell ref="E18:H18"/>
    <mergeCell ref="I18:J18"/>
  </mergeCells>
  <conditionalFormatting sqref="F10:F12">
    <cfRule type="cellIs" dxfId="122" priority="22" stopIfTrue="1" operator="lessThan">
      <formula>3</formula>
    </cfRule>
    <cfRule type="cellIs" dxfId="121" priority="23" stopIfTrue="1" operator="lessThan">
      <formula>5</formula>
    </cfRule>
    <cfRule type="cellIs" dxfId="120" priority="24" stopIfTrue="1" operator="notBetween">
      <formula>7</formula>
      <formula>"&lt;7"</formula>
    </cfRule>
  </conditionalFormatting>
  <conditionalFormatting sqref="G10:G12">
    <cfRule type="cellIs" dxfId="119" priority="16" stopIfTrue="1" operator="lessThan">
      <formula>30</formula>
    </cfRule>
    <cfRule type="cellIs" dxfId="118" priority="17" stopIfTrue="1" operator="lessThan">
      <formula>50</formula>
    </cfRule>
    <cfRule type="cellIs" dxfId="117" priority="18" stopIfTrue="1" operator="notBetween">
      <formula>70</formula>
      <formula>"&lt;70"</formula>
    </cfRule>
  </conditionalFormatting>
  <conditionalFormatting sqref="F43:F51 F53:F61">
    <cfRule type="cellIs" dxfId="116" priority="10" stopIfTrue="1" operator="lessThan">
      <formula>3</formula>
    </cfRule>
    <cfRule type="cellIs" dxfId="115" priority="11" stopIfTrue="1" operator="lessThan">
      <formula>5</formula>
    </cfRule>
    <cfRule type="cellIs" dxfId="114" priority="12" stopIfTrue="1" operator="notBetween">
      <formula>7</formula>
      <formula>"&lt;7"</formula>
    </cfRule>
  </conditionalFormatting>
  <conditionalFormatting sqref="F52">
    <cfRule type="cellIs" dxfId="113" priority="7" stopIfTrue="1" operator="lessThan">
      <formula>3</formula>
    </cfRule>
    <cfRule type="cellIs" dxfId="112" priority="8" stopIfTrue="1" operator="lessThan">
      <formula>5</formula>
    </cfRule>
    <cfRule type="cellIs" dxfId="111" priority="9" stopIfTrue="1" operator="notBetween">
      <formula>7</formula>
      <formula>"&lt;7"</formula>
    </cfRule>
  </conditionalFormatting>
  <conditionalFormatting sqref="G43:G51 G53:G61">
    <cfRule type="cellIs" dxfId="110" priority="4" stopIfTrue="1" operator="lessThan">
      <formula>30</formula>
    </cfRule>
    <cfRule type="cellIs" dxfId="109" priority="5" stopIfTrue="1" operator="lessThan">
      <formula>50</formula>
    </cfRule>
    <cfRule type="cellIs" dxfId="108" priority="6" stopIfTrue="1" operator="notBetween">
      <formula>70</formula>
      <formula>"&lt;70"</formula>
    </cfRule>
  </conditionalFormatting>
  <conditionalFormatting sqref="G52">
    <cfRule type="cellIs" dxfId="107" priority="1" stopIfTrue="1" operator="lessThan">
      <formula>30</formula>
    </cfRule>
    <cfRule type="cellIs" dxfId="106" priority="2" stopIfTrue="1" operator="lessThan">
      <formula>50</formula>
    </cfRule>
    <cfRule type="cellIs" dxfId="105" priority="3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portrait" horizontalDpi="300" verticalDpi="300" r:id="rId1"/>
  <headerFooter alignWithMargins="0">
    <oddFooter>&amp;R&amp;"Times New Roman,Regular"&amp;10&amp;P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view="pageBreakPreview" zoomScaleNormal="100" workbookViewId="0">
      <selection activeCell="A16" sqref="A16:D16"/>
    </sheetView>
  </sheetViews>
  <sheetFormatPr defaultRowHeight="15"/>
  <cols>
    <col min="1" max="1" width="4.625" style="2" customWidth="1"/>
    <col min="2" max="2" width="8.625" style="2" customWidth="1"/>
    <col min="3" max="3" width="16.125" style="2" customWidth="1"/>
    <col min="4" max="4" width="6.625" style="2" customWidth="1"/>
    <col min="5" max="5" width="9.625" style="2" customWidth="1"/>
    <col min="6" max="6" width="6.625" style="2" customWidth="1"/>
    <col min="7" max="7" width="6.125" style="2" customWidth="1"/>
    <col min="8" max="8" width="7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5" customWidth="1"/>
    <col min="13" max="16384" width="9" style="2"/>
  </cols>
  <sheetData>
    <row r="1" spans="1:12" ht="18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  <c r="L1" s="17"/>
    </row>
    <row r="2" spans="1:12" ht="18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  <c r="L2" s="17"/>
    </row>
    <row r="3" spans="1:12" ht="18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  <c r="L3" s="17"/>
    </row>
    <row r="4" spans="1:12" s="26" customFormat="1" ht="18" customHeight="1">
      <c r="A4" s="271"/>
      <c r="B4" s="271"/>
      <c r="C4" s="272"/>
      <c r="D4" s="272"/>
      <c r="E4" s="272"/>
      <c r="L4" s="27"/>
    </row>
    <row r="5" spans="1:12" ht="54.95" customHeight="1">
      <c r="A5" s="274" t="s">
        <v>375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17"/>
    </row>
    <row r="6" spans="1:12" s="8" customFormat="1" ht="24.95" customHeight="1">
      <c r="A6" s="276" t="s">
        <v>1017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9.950000000000003" hidden="1" customHeight="1">
      <c r="A7" s="269" t="s">
        <v>1018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</row>
    <row r="8" spans="1:12" ht="15" customHeight="1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</row>
    <row r="9" spans="1:12" s="8" customFormat="1" ht="50.1" customHeight="1">
      <c r="A9" s="189" t="s">
        <v>0</v>
      </c>
      <c r="B9" s="189"/>
      <c r="C9" s="273" t="s">
        <v>7</v>
      </c>
      <c r="D9" s="273"/>
      <c r="E9" s="4" t="s">
        <v>8</v>
      </c>
      <c r="F9" s="28" t="s">
        <v>14</v>
      </c>
      <c r="G9" s="5" t="s">
        <v>1</v>
      </c>
      <c r="H9" s="189" t="s">
        <v>9</v>
      </c>
      <c r="I9" s="5" t="s">
        <v>11</v>
      </c>
      <c r="J9" s="5" t="s">
        <v>10</v>
      </c>
      <c r="K9" s="189" t="s">
        <v>2</v>
      </c>
      <c r="L9" s="5" t="s">
        <v>13</v>
      </c>
    </row>
    <row r="10" spans="1:12" s="8" customFormat="1" ht="50.1" customHeight="1">
      <c r="A10" s="6">
        <v>1</v>
      </c>
      <c r="B10" s="194">
        <v>19003728</v>
      </c>
      <c r="C10" s="195" t="s">
        <v>1019</v>
      </c>
      <c r="D10" s="196" t="s">
        <v>1020</v>
      </c>
      <c r="E10" s="84" t="s">
        <v>1021</v>
      </c>
      <c r="F10" s="197">
        <v>7.38</v>
      </c>
      <c r="G10" s="197">
        <v>90</v>
      </c>
      <c r="H10" s="71" t="str">
        <f t="shared" ref="H10" si="0">IF(AND(F10&gt;=9,G10&gt;=90),"500.000",IF(AND(F10&gt;=8,G10&gt;=80),"425.000",IF(AND(F10&gt;=7,G10&gt;=70),"250.000"," ")))</f>
        <v>250.000</v>
      </c>
      <c r="I10" s="149">
        <f t="shared" ref="I10" si="1">H10*5</f>
        <v>1250000</v>
      </c>
      <c r="J10" s="161"/>
      <c r="K10" s="91"/>
      <c r="L10" s="109"/>
    </row>
    <row r="11" spans="1:12" s="8" customFormat="1" ht="50.1" customHeight="1">
      <c r="A11" s="267" t="s">
        <v>3</v>
      </c>
      <c r="B11" s="267"/>
      <c r="C11" s="267"/>
      <c r="D11" s="192">
        <f>A10</f>
        <v>1</v>
      </c>
      <c r="E11" s="273" t="s">
        <v>1022</v>
      </c>
      <c r="F11" s="273"/>
      <c r="G11" s="273"/>
      <c r="H11" s="273"/>
      <c r="I11" s="21">
        <f>SUM(I10:I10)</f>
        <v>1250000</v>
      </c>
      <c r="J11" s="46"/>
      <c r="K11" s="76"/>
      <c r="L11" s="109">
        <f>COUNTIF(L10:L10,"Nữ")</f>
        <v>0</v>
      </c>
    </row>
    <row r="12" spans="1:12" ht="50.1" customHeight="1">
      <c r="A12" s="263" t="s">
        <v>1023</v>
      </c>
      <c r="B12" s="264"/>
      <c r="C12" s="264"/>
      <c r="D12" s="264"/>
      <c r="E12" s="264"/>
      <c r="F12" s="264"/>
      <c r="G12" s="264"/>
      <c r="H12" s="264"/>
      <c r="I12" s="264"/>
      <c r="J12" s="265"/>
      <c r="K12" s="43"/>
      <c r="L12" s="19"/>
    </row>
    <row r="13" spans="1:12" ht="18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25"/>
    </row>
    <row r="14" spans="1:12" s="8" customFormat="1" ht="18" customHeight="1">
      <c r="A14" s="266" t="s">
        <v>376</v>
      </c>
      <c r="B14" s="266"/>
      <c r="C14" s="266"/>
      <c r="D14" s="266"/>
      <c r="E14" s="266" t="s">
        <v>67</v>
      </c>
      <c r="F14" s="266"/>
      <c r="G14" s="266"/>
      <c r="H14" s="266"/>
      <c r="I14" s="266" t="s">
        <v>41</v>
      </c>
      <c r="J14" s="266"/>
      <c r="L14" s="24"/>
    </row>
    <row r="15" spans="1:12" ht="18" customHeight="1">
      <c r="I15" s="17"/>
      <c r="L15" s="16"/>
    </row>
    <row r="16" spans="1:12" s="147" customFormat="1" ht="18" customHeight="1">
      <c r="A16" s="280" t="s">
        <v>53</v>
      </c>
      <c r="B16" s="280"/>
      <c r="C16" s="280"/>
      <c r="D16" s="280"/>
      <c r="E16" s="280" t="s">
        <v>53</v>
      </c>
      <c r="F16" s="280"/>
      <c r="G16" s="280"/>
      <c r="H16" s="280"/>
      <c r="I16" s="280" t="s">
        <v>53</v>
      </c>
      <c r="J16" s="280"/>
      <c r="L16" s="148"/>
    </row>
    <row r="17" spans="1:12" ht="18" customHeight="1">
      <c r="I17" s="17"/>
      <c r="L17" s="16"/>
    </row>
    <row r="18" spans="1:12" ht="18" customHeight="1">
      <c r="I18" s="17"/>
      <c r="L18" s="16"/>
    </row>
    <row r="19" spans="1:12" ht="18" customHeight="1">
      <c r="A19" s="260" t="s">
        <v>209</v>
      </c>
      <c r="B19" s="260"/>
      <c r="C19" s="260"/>
      <c r="D19" s="260"/>
      <c r="E19" s="260" t="s">
        <v>68</v>
      </c>
      <c r="F19" s="260"/>
      <c r="G19" s="260"/>
      <c r="H19" s="260"/>
      <c r="I19" s="260" t="s">
        <v>62</v>
      </c>
      <c r="J19" s="260"/>
      <c r="K19" s="260"/>
      <c r="L19" s="16"/>
    </row>
    <row r="20" spans="1:12" ht="18" customHeight="1">
      <c r="A20" s="203">
        <v>176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6"/>
    </row>
    <row r="21" spans="1:12" ht="18" customHeight="1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6"/>
    </row>
    <row r="22" spans="1:12" ht="18" customHeight="1">
      <c r="A22" s="188"/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6"/>
    </row>
    <row r="23" spans="1:12" ht="18" customHeight="1">
      <c r="A23" s="188"/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6"/>
    </row>
    <row r="24" spans="1:12" ht="18" customHeight="1">
      <c r="A24" s="188"/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6"/>
    </row>
    <row r="25" spans="1:12" ht="18" customHeight="1">
      <c r="A25" s="188"/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6"/>
    </row>
    <row r="26" spans="1:12" ht="18" customHeight="1">
      <c r="A26" s="188"/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6"/>
    </row>
    <row r="27" spans="1:12" ht="18" customHeight="1">
      <c r="A27" s="188"/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6"/>
    </row>
    <row r="28" spans="1:12" ht="18" customHeight="1">
      <c r="A28" s="12"/>
      <c r="B28" s="12"/>
      <c r="C28" s="12"/>
      <c r="D28" s="12"/>
      <c r="E28" s="13"/>
      <c r="F28" s="13"/>
      <c r="G28" s="13"/>
      <c r="H28" s="10"/>
      <c r="I28" s="12"/>
      <c r="J28" s="12"/>
      <c r="K28" s="12"/>
      <c r="L28" s="25"/>
    </row>
    <row r="29" spans="1:12" ht="18" customHeight="1">
      <c r="A29" s="12"/>
      <c r="B29" s="12"/>
      <c r="C29" s="12"/>
      <c r="D29" s="12"/>
      <c r="E29" s="13"/>
      <c r="F29" s="13"/>
      <c r="G29" s="13"/>
      <c r="H29" s="10"/>
      <c r="I29" s="12"/>
      <c r="J29" s="12"/>
      <c r="K29" s="12"/>
      <c r="L29" s="25"/>
    </row>
    <row r="30" spans="1:12" ht="18" customHeight="1">
      <c r="A30" s="12"/>
      <c r="B30" s="12"/>
      <c r="C30" s="12"/>
      <c r="D30" s="12"/>
      <c r="E30" s="13"/>
      <c r="F30" s="13"/>
      <c r="G30" s="13"/>
      <c r="H30" s="10"/>
      <c r="I30" s="12"/>
      <c r="J30" s="12"/>
      <c r="K30" s="12"/>
      <c r="L30" s="25"/>
    </row>
    <row r="31" spans="1:12" ht="18" customHeight="1">
      <c r="A31" s="12"/>
      <c r="B31" s="12"/>
      <c r="C31" s="12"/>
      <c r="D31" s="12"/>
      <c r="E31" s="13"/>
      <c r="F31" s="13"/>
      <c r="G31" s="13"/>
      <c r="H31" s="10"/>
      <c r="I31" s="12"/>
      <c r="J31" s="12"/>
      <c r="K31" s="12"/>
      <c r="L31" s="25"/>
    </row>
    <row r="32" spans="1:12" ht="18" customHeight="1">
      <c r="A32" s="12"/>
      <c r="B32" s="12"/>
      <c r="C32" s="12"/>
      <c r="D32" s="12"/>
      <c r="E32" s="13"/>
      <c r="F32" s="13"/>
      <c r="G32" s="13"/>
      <c r="H32" s="10"/>
      <c r="I32" s="12"/>
      <c r="J32" s="12"/>
      <c r="K32" s="12"/>
      <c r="L32" s="25"/>
    </row>
    <row r="33" spans="1:11" ht="18" customHeight="1">
      <c r="A33" s="12"/>
      <c r="B33" s="12"/>
      <c r="C33" s="12"/>
      <c r="D33" s="12"/>
      <c r="E33" s="12"/>
      <c r="F33" s="12"/>
      <c r="G33" s="12"/>
      <c r="I33" s="12"/>
      <c r="J33" s="12"/>
      <c r="K33" s="12"/>
    </row>
    <row r="34" spans="1:11" ht="18" customHeight="1">
      <c r="A34" s="12"/>
      <c r="B34" s="12"/>
      <c r="C34" s="12"/>
      <c r="D34" s="12"/>
      <c r="E34" s="12"/>
      <c r="F34" s="12"/>
      <c r="G34" s="12"/>
      <c r="I34" s="12"/>
      <c r="J34" s="12"/>
      <c r="K34" s="12"/>
    </row>
    <row r="35" spans="1:11" ht="18" customHeight="1">
      <c r="A35" s="12"/>
      <c r="B35" s="12"/>
      <c r="C35" s="12"/>
      <c r="D35" s="12"/>
      <c r="E35" s="12"/>
      <c r="F35" s="12"/>
      <c r="G35" s="12"/>
      <c r="I35" s="12"/>
      <c r="J35" s="12"/>
      <c r="K35" s="12"/>
    </row>
    <row r="36" spans="1:11" ht="18" customHeight="1">
      <c r="A36" s="12"/>
      <c r="B36" s="12"/>
      <c r="C36" s="12"/>
      <c r="D36" s="12"/>
      <c r="E36" s="12"/>
      <c r="F36" s="12"/>
      <c r="G36" s="12"/>
      <c r="I36" s="12"/>
      <c r="J36" s="12"/>
      <c r="K36" s="12"/>
    </row>
    <row r="37" spans="1:11" ht="18" customHeight="1">
      <c r="A37" s="12"/>
      <c r="B37" s="12"/>
      <c r="C37" s="12"/>
      <c r="D37" s="12"/>
      <c r="E37" s="12"/>
      <c r="F37" s="12"/>
      <c r="G37" s="12"/>
      <c r="I37" s="12"/>
      <c r="J37" s="12"/>
      <c r="K37" s="12"/>
    </row>
    <row r="38" spans="1:11" ht="18" customHeight="1">
      <c r="A38" s="12"/>
      <c r="B38" s="12"/>
      <c r="C38" s="12"/>
      <c r="D38" s="12"/>
      <c r="E38" s="12"/>
      <c r="F38" s="12"/>
      <c r="G38" s="12"/>
      <c r="I38" s="12"/>
      <c r="J38" s="12"/>
      <c r="K38" s="12"/>
    </row>
    <row r="39" spans="1:11" ht="18" customHeight="1">
      <c r="A39" s="12"/>
      <c r="B39" s="12"/>
      <c r="C39" s="12"/>
      <c r="D39" s="12"/>
      <c r="E39" s="12"/>
      <c r="F39" s="12"/>
      <c r="G39" s="12"/>
      <c r="I39" s="12"/>
      <c r="J39" s="12"/>
      <c r="K39" s="12"/>
    </row>
    <row r="40" spans="1:11" ht="18" customHeight="1">
      <c r="A40" s="12"/>
      <c r="B40" s="12"/>
      <c r="C40" s="12"/>
      <c r="D40" s="12"/>
      <c r="E40" s="12"/>
      <c r="F40" s="12"/>
      <c r="G40" s="12"/>
      <c r="I40" s="12"/>
      <c r="J40" s="12"/>
      <c r="K40" s="12"/>
    </row>
    <row r="41" spans="1:11" ht="18" customHeight="1">
      <c r="A41" s="12"/>
      <c r="B41" s="12"/>
      <c r="C41" s="12"/>
      <c r="D41" s="12"/>
      <c r="E41" s="12"/>
      <c r="F41" s="12"/>
      <c r="G41" s="12"/>
      <c r="I41" s="12"/>
      <c r="J41" s="12"/>
      <c r="K41" s="12"/>
    </row>
    <row r="42" spans="1:11">
      <c r="A42" s="14"/>
      <c r="B42" s="14"/>
    </row>
    <row r="43" spans="1:1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</row>
  </sheetData>
  <mergeCells count="23">
    <mergeCell ref="A11:C11"/>
    <mergeCell ref="E11:H11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19:D19"/>
    <mergeCell ref="E19:H19"/>
    <mergeCell ref="I19:K19"/>
    <mergeCell ref="A12:J12"/>
    <mergeCell ref="A14:D14"/>
    <mergeCell ref="E14:H14"/>
    <mergeCell ref="I14:J14"/>
    <mergeCell ref="A16:D16"/>
    <mergeCell ref="E16:H16"/>
    <mergeCell ref="I16:J16"/>
  </mergeCells>
  <conditionalFormatting sqref="F10">
    <cfRule type="cellIs" dxfId="104" priority="10" stopIfTrue="1" operator="lessThan">
      <formula>3</formula>
    </cfRule>
    <cfRule type="cellIs" dxfId="103" priority="11" stopIfTrue="1" operator="lessThan">
      <formula>5</formula>
    </cfRule>
    <cfRule type="cellIs" dxfId="102" priority="12" stopIfTrue="1" operator="notBetween">
      <formula>7</formula>
      <formula>"&lt;7"</formula>
    </cfRule>
  </conditionalFormatting>
  <conditionalFormatting sqref="G10">
    <cfRule type="cellIs" dxfId="101" priority="4" stopIfTrue="1" operator="lessThan">
      <formula>30</formula>
    </cfRule>
    <cfRule type="cellIs" dxfId="100" priority="5" stopIfTrue="1" operator="lessThan">
      <formula>50</formula>
    </cfRule>
    <cfRule type="cellIs" dxfId="99" priority="6" stopIfTrue="1" operator="notBetween">
      <formula>70</formula>
      <formula>"&lt;70"</formula>
    </cfRule>
  </conditionalFormatting>
  <pageMargins left="0.75" right="0.25" top="0.5" bottom="0.5" header="0" footer="0.25"/>
  <pageSetup paperSize="9" orientation="portrait" horizontalDpi="300" verticalDpi="300" r:id="rId1"/>
  <headerFooter alignWithMargins="0">
    <oddFooter>&amp;R&amp;"Times New Roman,Regular"&amp;10&amp;P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view="pageBreakPreview" topLeftCell="A38" zoomScaleNormal="100" workbookViewId="0">
      <selection activeCell="A41" sqref="A41:XFD41"/>
    </sheetView>
  </sheetViews>
  <sheetFormatPr defaultRowHeight="15"/>
  <cols>
    <col min="1" max="1" width="5.625" style="2" customWidth="1"/>
    <col min="2" max="2" width="8.625" style="2" customWidth="1"/>
    <col min="3" max="3" width="16.625" style="2" customWidth="1"/>
    <col min="4" max="4" width="7.1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2.625" style="2" customWidth="1"/>
    <col min="10" max="10" width="13.625" style="2" customWidth="1"/>
    <col min="11" max="11" width="7.25" style="2" hidden="1" customWidth="1"/>
    <col min="12" max="12" width="4.625" style="15" customWidth="1"/>
    <col min="13" max="16384" width="9" style="2"/>
  </cols>
  <sheetData>
    <row r="1" spans="1:12" ht="18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  <c r="L1" s="17"/>
    </row>
    <row r="2" spans="1:12" ht="18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  <c r="L2" s="17"/>
    </row>
    <row r="3" spans="1:12" ht="18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  <c r="L3" s="17"/>
    </row>
    <row r="4" spans="1:12" s="26" customFormat="1" ht="18" customHeight="1">
      <c r="A4" s="271"/>
      <c r="B4" s="271"/>
      <c r="C4" s="272"/>
      <c r="D4" s="272"/>
      <c r="E4" s="272"/>
      <c r="L4" s="27"/>
    </row>
    <row r="5" spans="1:12" ht="50.1" customHeight="1">
      <c r="A5" s="274" t="s">
        <v>887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17"/>
    </row>
    <row r="6" spans="1:12" s="8" customFormat="1" ht="24.95" customHeight="1">
      <c r="A6" s="276" t="s">
        <v>275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5.1" customHeight="1">
      <c r="A7" s="269" t="s">
        <v>1734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</row>
    <row r="8" spans="1:12" s="8" customFormat="1" ht="15" customHeight="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23"/>
    </row>
    <row r="9" spans="1:12" s="8" customFormat="1" ht="35.1" customHeight="1">
      <c r="A9" s="99" t="s">
        <v>0</v>
      </c>
      <c r="B9" s="99" t="s">
        <v>52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99" t="s">
        <v>9</v>
      </c>
      <c r="I9" s="5" t="s">
        <v>11</v>
      </c>
      <c r="J9" s="5" t="s">
        <v>10</v>
      </c>
      <c r="K9" s="99" t="s">
        <v>2</v>
      </c>
      <c r="L9" s="5" t="s">
        <v>13</v>
      </c>
    </row>
    <row r="10" spans="1:12" s="8" customFormat="1" ht="20.100000000000001" customHeight="1">
      <c r="A10" s="6">
        <v>1</v>
      </c>
      <c r="B10" s="85" t="s">
        <v>892</v>
      </c>
      <c r="C10" s="86" t="s">
        <v>477</v>
      </c>
      <c r="D10" s="87" t="s">
        <v>893</v>
      </c>
      <c r="E10" s="84" t="s">
        <v>282</v>
      </c>
      <c r="F10" s="88">
        <v>8.0500000000000007</v>
      </c>
      <c r="G10" s="88">
        <v>93</v>
      </c>
      <c r="H10" s="71" t="str">
        <f>IF(AND(F10&gt;=9,G10&gt;=90),"550.000",IF(AND(F10&gt;=8,G10&gt;=80),"475.000",IF(AND(F10&gt;=7,G10&gt;=70),"300.000"," ")))</f>
        <v>475.000</v>
      </c>
      <c r="I10" s="72">
        <f>H10*5</f>
        <v>2375000</v>
      </c>
      <c r="J10" s="105"/>
      <c r="K10" s="73"/>
      <c r="L10" s="70"/>
    </row>
    <row r="11" spans="1:12" s="8" customFormat="1" ht="20.100000000000001" customHeight="1">
      <c r="A11" s="6">
        <v>2</v>
      </c>
      <c r="B11" s="85" t="s">
        <v>922</v>
      </c>
      <c r="C11" s="86" t="s">
        <v>923</v>
      </c>
      <c r="D11" s="87" t="s">
        <v>95</v>
      </c>
      <c r="E11" s="84" t="s">
        <v>296</v>
      </c>
      <c r="F11" s="88">
        <v>8.1300000000000008</v>
      </c>
      <c r="G11" s="88">
        <v>80</v>
      </c>
      <c r="H11" s="71" t="str">
        <f>IF(AND(F11&gt;=9,G11&gt;=90),"550.000",IF(AND(F11&gt;=8,G11&gt;=80),"475.000",IF(AND(F11&gt;=7,G11&gt;=70),"300.000"," ")))</f>
        <v>475.000</v>
      </c>
      <c r="I11" s="117">
        <f>H11*5</f>
        <v>2375000</v>
      </c>
      <c r="J11" s="112"/>
      <c r="K11" s="73"/>
      <c r="L11" s="157" t="s">
        <v>70</v>
      </c>
    </row>
    <row r="12" spans="1:12" s="8" customFormat="1" ht="20.100000000000001" customHeight="1">
      <c r="A12" s="6">
        <v>3</v>
      </c>
      <c r="B12" s="85" t="s">
        <v>935</v>
      </c>
      <c r="C12" s="86" t="s">
        <v>936</v>
      </c>
      <c r="D12" s="87" t="s">
        <v>80</v>
      </c>
      <c r="E12" s="84" t="s">
        <v>306</v>
      </c>
      <c r="F12" s="88">
        <v>8.94</v>
      </c>
      <c r="G12" s="88">
        <v>99</v>
      </c>
      <c r="H12" s="71" t="str">
        <f>IF(AND(F12&gt;=9,G12&gt;=90),"550.000",IF(AND(F12&gt;=8,G12&gt;=80),"475.000",IF(AND(F12&gt;=7,G12&gt;=70),"300.000"," ")))</f>
        <v>475.000</v>
      </c>
      <c r="I12" s="117">
        <f>H12*5</f>
        <v>2375000</v>
      </c>
      <c r="J12" s="112"/>
      <c r="K12" s="73"/>
      <c r="L12" s="82"/>
    </row>
    <row r="13" spans="1:12" s="8" customFormat="1" ht="20.100000000000001" customHeight="1">
      <c r="A13" s="6">
        <v>4</v>
      </c>
      <c r="B13" s="85" t="s">
        <v>937</v>
      </c>
      <c r="C13" s="86" t="s">
        <v>938</v>
      </c>
      <c r="D13" s="87" t="s">
        <v>81</v>
      </c>
      <c r="E13" s="84" t="s">
        <v>306</v>
      </c>
      <c r="F13" s="88">
        <v>8.26</v>
      </c>
      <c r="G13" s="88">
        <v>78</v>
      </c>
      <c r="H13" s="71" t="str">
        <f t="shared" ref="H13:H25" si="0">IF(AND(F13&gt;=9,G13&gt;=90),"550.000",IF(AND(F13&gt;=8,G13&gt;=80),"475.000",IF(AND(F13&gt;=7,G13&gt;=70),"300.000"," ")))</f>
        <v>300.000</v>
      </c>
      <c r="I13" s="117">
        <f t="shared" ref="I13:I25" si="1">H13*5</f>
        <v>1500000</v>
      </c>
      <c r="J13" s="112"/>
      <c r="K13" s="73"/>
      <c r="L13" s="82"/>
    </row>
    <row r="14" spans="1:12" s="8" customFormat="1" ht="20.100000000000001" customHeight="1">
      <c r="A14" s="6">
        <v>5</v>
      </c>
      <c r="B14" s="85" t="s">
        <v>917</v>
      </c>
      <c r="C14" s="86" t="s">
        <v>918</v>
      </c>
      <c r="D14" s="87" t="s">
        <v>245</v>
      </c>
      <c r="E14" s="84" t="s">
        <v>919</v>
      </c>
      <c r="F14" s="88">
        <v>8.2200000000000006</v>
      </c>
      <c r="G14" s="88">
        <v>78</v>
      </c>
      <c r="H14" s="71" t="str">
        <f t="shared" si="0"/>
        <v>300.000</v>
      </c>
      <c r="I14" s="117">
        <f t="shared" si="1"/>
        <v>1500000</v>
      </c>
      <c r="J14" s="122"/>
      <c r="K14" s="73"/>
      <c r="L14" s="92"/>
    </row>
    <row r="15" spans="1:12" s="8" customFormat="1" ht="20.100000000000001" customHeight="1">
      <c r="A15" s="6">
        <v>6</v>
      </c>
      <c r="B15" s="85" t="s">
        <v>951</v>
      </c>
      <c r="C15" s="86" t="s">
        <v>952</v>
      </c>
      <c r="D15" s="87" t="s">
        <v>198</v>
      </c>
      <c r="E15" s="84" t="s">
        <v>311</v>
      </c>
      <c r="F15" s="89">
        <v>8.2100000000000009</v>
      </c>
      <c r="G15" s="88">
        <v>76</v>
      </c>
      <c r="H15" s="71" t="str">
        <f t="shared" si="0"/>
        <v>300.000</v>
      </c>
      <c r="I15" s="117">
        <f t="shared" si="1"/>
        <v>1500000</v>
      </c>
      <c r="J15" s="121"/>
      <c r="K15" s="73"/>
      <c r="L15" s="157" t="s">
        <v>70</v>
      </c>
    </row>
    <row r="16" spans="1:12" s="8" customFormat="1" ht="20.100000000000001" customHeight="1">
      <c r="A16" s="6">
        <v>7</v>
      </c>
      <c r="B16" s="85" t="s">
        <v>933</v>
      </c>
      <c r="C16" s="86" t="s">
        <v>934</v>
      </c>
      <c r="D16" s="87" t="s">
        <v>82</v>
      </c>
      <c r="E16" s="84" t="s">
        <v>305</v>
      </c>
      <c r="F16" s="88">
        <v>8.18</v>
      </c>
      <c r="G16" s="88">
        <v>78</v>
      </c>
      <c r="H16" s="71" t="str">
        <f t="shared" si="0"/>
        <v>300.000</v>
      </c>
      <c r="I16" s="117">
        <f t="shared" si="1"/>
        <v>1500000</v>
      </c>
      <c r="J16" s="112"/>
      <c r="K16" s="73"/>
      <c r="L16" s="91"/>
    </row>
    <row r="17" spans="1:12" s="8" customFormat="1" ht="20.100000000000001" customHeight="1">
      <c r="A17" s="6">
        <v>8</v>
      </c>
      <c r="B17" s="85" t="s">
        <v>939</v>
      </c>
      <c r="C17" s="86" t="s">
        <v>940</v>
      </c>
      <c r="D17" s="87" t="s">
        <v>422</v>
      </c>
      <c r="E17" s="84" t="s">
        <v>306</v>
      </c>
      <c r="F17" s="88">
        <v>8.17</v>
      </c>
      <c r="G17" s="88">
        <v>73</v>
      </c>
      <c r="H17" s="71" t="str">
        <f t="shared" si="0"/>
        <v>300.000</v>
      </c>
      <c r="I17" s="117">
        <f t="shared" si="1"/>
        <v>1500000</v>
      </c>
      <c r="J17" s="112"/>
      <c r="K17" s="73"/>
      <c r="L17" s="92"/>
    </row>
    <row r="18" spans="1:12" s="8" customFormat="1" ht="20.100000000000001" customHeight="1">
      <c r="A18" s="6">
        <v>9</v>
      </c>
      <c r="B18" s="85" t="s">
        <v>945</v>
      </c>
      <c r="C18" s="86" t="s">
        <v>946</v>
      </c>
      <c r="D18" s="87" t="s">
        <v>106</v>
      </c>
      <c r="E18" s="84" t="s">
        <v>308</v>
      </c>
      <c r="F18" s="88">
        <v>8.11</v>
      </c>
      <c r="G18" s="88">
        <v>75</v>
      </c>
      <c r="H18" s="71" t="str">
        <f t="shared" si="0"/>
        <v>300.000</v>
      </c>
      <c r="I18" s="117">
        <f t="shared" si="1"/>
        <v>1500000</v>
      </c>
      <c r="J18" s="122"/>
      <c r="K18" s="73"/>
      <c r="L18" s="157" t="s">
        <v>70</v>
      </c>
    </row>
    <row r="19" spans="1:12" s="8" customFormat="1" ht="20.100000000000001" customHeight="1">
      <c r="A19" s="6">
        <v>10</v>
      </c>
      <c r="B19" s="85" t="s">
        <v>319</v>
      </c>
      <c r="C19" s="86" t="s">
        <v>214</v>
      </c>
      <c r="D19" s="87" t="s">
        <v>82</v>
      </c>
      <c r="E19" s="84" t="s">
        <v>311</v>
      </c>
      <c r="F19" s="89">
        <v>8.09</v>
      </c>
      <c r="G19" s="88">
        <v>73</v>
      </c>
      <c r="H19" s="71" t="str">
        <f t="shared" si="0"/>
        <v>300.000</v>
      </c>
      <c r="I19" s="117">
        <f t="shared" si="1"/>
        <v>1500000</v>
      </c>
      <c r="J19" s="112"/>
      <c r="K19" s="73"/>
      <c r="L19" s="157"/>
    </row>
    <row r="20" spans="1:12" s="8" customFormat="1" ht="20.100000000000001" customHeight="1">
      <c r="A20" s="6">
        <v>11</v>
      </c>
      <c r="B20" s="85" t="s">
        <v>928</v>
      </c>
      <c r="C20" s="86" t="s">
        <v>889</v>
      </c>
      <c r="D20" s="87" t="s">
        <v>108</v>
      </c>
      <c r="E20" s="84" t="s">
        <v>300</v>
      </c>
      <c r="F20" s="88">
        <v>7.87</v>
      </c>
      <c r="G20" s="88">
        <v>100</v>
      </c>
      <c r="H20" s="71" t="str">
        <f t="shared" si="0"/>
        <v>300.000</v>
      </c>
      <c r="I20" s="117">
        <f t="shared" si="1"/>
        <v>1500000</v>
      </c>
      <c r="J20" s="112"/>
      <c r="K20" s="73"/>
      <c r="L20" s="157"/>
    </row>
    <row r="21" spans="1:12" s="8" customFormat="1" ht="20.100000000000001" customHeight="1">
      <c r="A21" s="6">
        <v>12</v>
      </c>
      <c r="B21" s="85" t="s">
        <v>297</v>
      </c>
      <c r="C21" s="86" t="s">
        <v>298</v>
      </c>
      <c r="D21" s="87" t="s">
        <v>113</v>
      </c>
      <c r="E21" s="84" t="s">
        <v>296</v>
      </c>
      <c r="F21" s="88">
        <v>7.73</v>
      </c>
      <c r="G21" s="88">
        <v>99</v>
      </c>
      <c r="H21" s="71" t="str">
        <f t="shared" si="0"/>
        <v>300.000</v>
      </c>
      <c r="I21" s="117">
        <f t="shared" si="1"/>
        <v>1500000</v>
      </c>
      <c r="J21" s="75"/>
      <c r="K21" s="73"/>
      <c r="L21" s="157" t="s">
        <v>70</v>
      </c>
    </row>
    <row r="22" spans="1:12" s="8" customFormat="1" ht="20.100000000000001" customHeight="1">
      <c r="A22" s="6">
        <v>13</v>
      </c>
      <c r="B22" s="85" t="s">
        <v>302</v>
      </c>
      <c r="C22" s="86" t="s">
        <v>303</v>
      </c>
      <c r="D22" s="87" t="s">
        <v>271</v>
      </c>
      <c r="E22" s="84" t="s">
        <v>300</v>
      </c>
      <c r="F22" s="88">
        <v>7.91</v>
      </c>
      <c r="G22" s="88">
        <v>98</v>
      </c>
      <c r="H22" s="71" t="str">
        <f t="shared" si="0"/>
        <v>300.000</v>
      </c>
      <c r="I22" s="117">
        <f t="shared" si="1"/>
        <v>1500000</v>
      </c>
      <c r="J22" s="105"/>
      <c r="K22" s="73"/>
      <c r="L22" s="157" t="s">
        <v>70</v>
      </c>
    </row>
    <row r="23" spans="1:12" s="8" customFormat="1" ht="20.100000000000001" customHeight="1">
      <c r="A23" s="6">
        <v>14</v>
      </c>
      <c r="B23" s="85" t="s">
        <v>277</v>
      </c>
      <c r="C23" s="86" t="s">
        <v>278</v>
      </c>
      <c r="D23" s="87" t="s">
        <v>88</v>
      </c>
      <c r="E23" s="84" t="s">
        <v>891</v>
      </c>
      <c r="F23" s="88">
        <v>7.84</v>
      </c>
      <c r="G23" s="88">
        <v>93</v>
      </c>
      <c r="H23" s="71" t="str">
        <f t="shared" si="0"/>
        <v>300.000</v>
      </c>
      <c r="I23" s="72">
        <f t="shared" si="1"/>
        <v>1500000</v>
      </c>
      <c r="J23" s="105"/>
      <c r="K23" s="73"/>
      <c r="L23" s="70"/>
    </row>
    <row r="24" spans="1:12" s="8" customFormat="1" ht="20.100000000000001" customHeight="1">
      <c r="A24" s="6">
        <v>15</v>
      </c>
      <c r="B24" s="85" t="s">
        <v>914</v>
      </c>
      <c r="C24" s="86" t="s">
        <v>915</v>
      </c>
      <c r="D24" s="87" t="s">
        <v>115</v>
      </c>
      <c r="E24" s="84" t="s">
        <v>912</v>
      </c>
      <c r="F24" s="88">
        <v>7.99</v>
      </c>
      <c r="G24" s="88">
        <v>92</v>
      </c>
      <c r="H24" s="71" t="str">
        <f t="shared" si="0"/>
        <v>300.000</v>
      </c>
      <c r="I24" s="117">
        <f t="shared" si="1"/>
        <v>1500000</v>
      </c>
      <c r="J24" s="115"/>
      <c r="K24" s="73"/>
      <c r="L24" s="70"/>
    </row>
    <row r="25" spans="1:12" s="8" customFormat="1" ht="20.100000000000001" customHeight="1">
      <c r="A25" s="6">
        <v>16</v>
      </c>
      <c r="B25" s="85" t="s">
        <v>920</v>
      </c>
      <c r="C25" s="86" t="s">
        <v>212</v>
      </c>
      <c r="D25" s="87" t="s">
        <v>794</v>
      </c>
      <c r="E25" s="92" t="s">
        <v>921</v>
      </c>
      <c r="F25" s="89">
        <v>7.99</v>
      </c>
      <c r="G25" s="88">
        <v>90</v>
      </c>
      <c r="H25" s="71" t="str">
        <f t="shared" si="0"/>
        <v>300.000</v>
      </c>
      <c r="I25" s="117">
        <f t="shared" si="1"/>
        <v>1500000</v>
      </c>
      <c r="J25" s="232"/>
      <c r="K25" s="73"/>
      <c r="L25" s="91"/>
    </row>
    <row r="26" spans="1:12" s="8" customFormat="1" ht="24.95" customHeight="1">
      <c r="A26" s="268" t="s">
        <v>3</v>
      </c>
      <c r="B26" s="268"/>
      <c r="C26" s="268"/>
      <c r="D26" s="239">
        <f>A25</f>
        <v>16</v>
      </c>
      <c r="E26" s="281" t="s">
        <v>1690</v>
      </c>
      <c r="F26" s="281"/>
      <c r="G26" s="281"/>
      <c r="H26" s="281"/>
      <c r="I26" s="245">
        <f>SUM(I10:I25)</f>
        <v>26625000</v>
      </c>
      <c r="J26" s="284"/>
      <c r="K26" s="284"/>
      <c r="L26" s="109">
        <f>COUNTIF(L10:L25,"Nữ")</f>
        <v>5</v>
      </c>
    </row>
    <row r="27" spans="1:12" ht="24.95" customHeight="1">
      <c r="A27" s="282" t="s">
        <v>1689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9"/>
    </row>
    <row r="28" spans="1:12" ht="18" customHeight="1">
      <c r="A28" s="242">
        <v>2348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0"/>
    </row>
    <row r="29" spans="1:12" s="60" customFormat="1" ht="18" customHeight="1">
      <c r="A29" s="266" t="s">
        <v>376</v>
      </c>
      <c r="B29" s="266"/>
      <c r="C29" s="266"/>
      <c r="D29" s="266"/>
      <c r="E29" s="283" t="s">
        <v>42</v>
      </c>
      <c r="F29" s="283"/>
      <c r="G29" s="283"/>
      <c r="H29" s="283"/>
      <c r="I29" s="283" t="s">
        <v>41</v>
      </c>
      <c r="J29" s="283"/>
      <c r="L29" s="93"/>
    </row>
    <row r="30" spans="1:12" ht="18" customHeight="1">
      <c r="I30" s="17"/>
      <c r="L30" s="16"/>
    </row>
    <row r="31" spans="1:12" s="147" customFormat="1" ht="18" customHeight="1">
      <c r="A31" s="280" t="s">
        <v>53</v>
      </c>
      <c r="B31" s="280"/>
      <c r="C31" s="280"/>
      <c r="D31" s="280"/>
      <c r="E31" s="280" t="s">
        <v>53</v>
      </c>
      <c r="F31" s="280"/>
      <c r="G31" s="280"/>
      <c r="H31" s="280"/>
      <c r="I31" s="280" t="s">
        <v>53</v>
      </c>
      <c r="J31" s="280"/>
      <c r="L31" s="148"/>
    </row>
    <row r="32" spans="1:12" ht="18" customHeight="1">
      <c r="A32" s="83"/>
      <c r="B32" s="83"/>
      <c r="C32" s="83"/>
      <c r="D32" s="83"/>
      <c r="E32" s="128"/>
      <c r="F32" s="83"/>
      <c r="G32" s="83"/>
      <c r="H32" s="83"/>
      <c r="I32" s="83"/>
      <c r="J32" s="83"/>
      <c r="L32" s="16"/>
    </row>
    <row r="33" spans="1:12" ht="18" customHeight="1">
      <c r="I33" s="17"/>
      <c r="L33" s="16"/>
    </row>
    <row r="34" spans="1:12" ht="18" customHeight="1">
      <c r="A34" s="260" t="s">
        <v>209</v>
      </c>
      <c r="B34" s="260"/>
      <c r="C34" s="260"/>
      <c r="D34" s="260"/>
      <c r="E34" s="260" t="s">
        <v>68</v>
      </c>
      <c r="F34" s="260"/>
      <c r="G34" s="260"/>
      <c r="H34" s="260"/>
      <c r="I34" s="260" t="s">
        <v>62</v>
      </c>
      <c r="J34" s="260"/>
      <c r="K34" s="260"/>
      <c r="L34" s="16"/>
    </row>
    <row r="35" spans="1:12" ht="18" customHeight="1">
      <c r="A35" s="212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16"/>
    </row>
    <row r="36" spans="1:12" ht="18" customHeight="1"/>
    <row r="37" spans="1:12" ht="18" customHeight="1"/>
    <row r="38" spans="1:12" ht="18" customHeight="1"/>
    <row r="39" spans="1:12" ht="18" customHeight="1"/>
    <row r="40" spans="1:12" ht="18" customHeight="1"/>
    <row r="41" spans="1:12" ht="30" customHeight="1">
      <c r="A41" s="259" t="s">
        <v>1731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</row>
    <row r="42" spans="1:12" ht="18" customHeight="1"/>
    <row r="43" spans="1:12" s="8" customFormat="1" ht="35.1" customHeight="1">
      <c r="A43" s="217" t="s">
        <v>0</v>
      </c>
      <c r="B43" s="217" t="s">
        <v>52</v>
      </c>
      <c r="C43" s="273" t="s">
        <v>7</v>
      </c>
      <c r="D43" s="273"/>
      <c r="E43" s="4" t="s">
        <v>8</v>
      </c>
      <c r="F43" s="28" t="s">
        <v>14</v>
      </c>
      <c r="G43" s="5" t="s">
        <v>1</v>
      </c>
      <c r="H43" s="217" t="s">
        <v>9</v>
      </c>
      <c r="I43" s="5" t="s">
        <v>11</v>
      </c>
      <c r="J43" s="5" t="s">
        <v>10</v>
      </c>
      <c r="K43" s="217" t="s">
        <v>2</v>
      </c>
      <c r="L43" s="5" t="s">
        <v>13</v>
      </c>
    </row>
    <row r="44" spans="1:12" s="8" customFormat="1" ht="20.100000000000001" customHeight="1">
      <c r="A44" s="162">
        <v>1</v>
      </c>
      <c r="B44" s="221" t="s">
        <v>312</v>
      </c>
      <c r="C44" s="222" t="s">
        <v>210</v>
      </c>
      <c r="D44" s="223" t="s">
        <v>193</v>
      </c>
      <c r="E44" s="84" t="s">
        <v>311</v>
      </c>
      <c r="F44" s="229">
        <v>7.99</v>
      </c>
      <c r="G44" s="224">
        <v>76</v>
      </c>
      <c r="H44" s="225" t="str">
        <f t="shared" ref="H44:H69" si="2">IF(AND(F44&gt;=9,G44&gt;=90),"550.000",IF(AND(F44&gt;=8,G44&gt;=80),"475.000",IF(AND(F44&gt;=7,G44&gt;=70),"300.000"," ")))</f>
        <v>300.000</v>
      </c>
      <c r="I44" s="230">
        <f t="shared" ref="I44:I69" si="3">H44*5</f>
        <v>1500000</v>
      </c>
      <c r="J44" s="105"/>
      <c r="K44" s="122"/>
      <c r="L44" s="160"/>
    </row>
    <row r="45" spans="1:12" s="8" customFormat="1" ht="20.100000000000001" customHeight="1">
      <c r="A45" s="6">
        <v>2</v>
      </c>
      <c r="B45" s="85" t="s">
        <v>317</v>
      </c>
      <c r="C45" s="86" t="s">
        <v>318</v>
      </c>
      <c r="D45" s="87" t="s">
        <v>115</v>
      </c>
      <c r="E45" s="84" t="s">
        <v>311</v>
      </c>
      <c r="F45" s="89">
        <v>7.96</v>
      </c>
      <c r="G45" s="88">
        <v>72</v>
      </c>
      <c r="H45" s="71" t="str">
        <f t="shared" si="2"/>
        <v>300.000</v>
      </c>
      <c r="I45" s="117">
        <f t="shared" si="3"/>
        <v>1500000</v>
      </c>
      <c r="J45" s="112"/>
      <c r="K45" s="73"/>
      <c r="L45" s="157" t="s">
        <v>70</v>
      </c>
    </row>
    <row r="46" spans="1:12" s="8" customFormat="1" ht="20.100000000000001" customHeight="1">
      <c r="A46" s="162">
        <v>3</v>
      </c>
      <c r="B46" s="85" t="s">
        <v>281</v>
      </c>
      <c r="C46" s="86" t="s">
        <v>241</v>
      </c>
      <c r="D46" s="87" t="s">
        <v>187</v>
      </c>
      <c r="E46" s="84" t="s">
        <v>280</v>
      </c>
      <c r="F46" s="88">
        <v>7.96</v>
      </c>
      <c r="G46" s="88">
        <v>70</v>
      </c>
      <c r="H46" s="71" t="str">
        <f t="shared" si="2"/>
        <v>300.000</v>
      </c>
      <c r="I46" s="72">
        <f t="shared" si="3"/>
        <v>1500000</v>
      </c>
      <c r="J46" s="122"/>
      <c r="K46" s="73"/>
      <c r="L46" s="156"/>
    </row>
    <row r="47" spans="1:12" s="325" customFormat="1" ht="20.100000000000001" customHeight="1">
      <c r="A47" s="320">
        <v>4</v>
      </c>
      <c r="B47" s="316" t="s">
        <v>285</v>
      </c>
      <c r="C47" s="317" t="s">
        <v>286</v>
      </c>
      <c r="D47" s="318" t="s">
        <v>255</v>
      </c>
      <c r="E47" s="319" t="s">
        <v>283</v>
      </c>
      <c r="F47" s="330">
        <v>7.94</v>
      </c>
      <c r="G47" s="320">
        <v>78</v>
      </c>
      <c r="H47" s="321" t="str">
        <f t="shared" si="2"/>
        <v>300.000</v>
      </c>
      <c r="I47" s="322">
        <f t="shared" si="3"/>
        <v>1500000</v>
      </c>
      <c r="J47" s="331"/>
      <c r="K47" s="332"/>
      <c r="L47" s="333"/>
    </row>
    <row r="48" spans="1:12" s="325" customFormat="1" ht="20.100000000000001" customHeight="1">
      <c r="A48" s="315">
        <v>5</v>
      </c>
      <c r="B48" s="316" t="s">
        <v>898</v>
      </c>
      <c r="C48" s="317" t="s">
        <v>889</v>
      </c>
      <c r="D48" s="318" t="s">
        <v>899</v>
      </c>
      <c r="E48" s="319" t="s">
        <v>284</v>
      </c>
      <c r="F48" s="330">
        <v>7.92</v>
      </c>
      <c r="G48" s="320">
        <v>81</v>
      </c>
      <c r="H48" s="321" t="str">
        <f t="shared" si="2"/>
        <v>300.000</v>
      </c>
      <c r="I48" s="322">
        <f t="shared" si="3"/>
        <v>1500000</v>
      </c>
      <c r="J48" s="332"/>
      <c r="K48" s="332"/>
      <c r="L48" s="333"/>
    </row>
    <row r="49" spans="1:12" s="8" customFormat="1" ht="20.100000000000001" customHeight="1">
      <c r="A49" s="6">
        <v>6</v>
      </c>
      <c r="B49" s="85" t="s">
        <v>888</v>
      </c>
      <c r="C49" s="86" t="s">
        <v>889</v>
      </c>
      <c r="D49" s="87" t="s">
        <v>169</v>
      </c>
      <c r="E49" s="84" t="s">
        <v>890</v>
      </c>
      <c r="F49" s="88">
        <v>7.89</v>
      </c>
      <c r="G49" s="88">
        <v>84</v>
      </c>
      <c r="H49" s="71" t="str">
        <f t="shared" si="2"/>
        <v>300.000</v>
      </c>
      <c r="I49" s="149">
        <f t="shared" si="3"/>
        <v>1500000</v>
      </c>
      <c r="J49" s="90"/>
      <c r="K49" s="73"/>
      <c r="L49" s="70"/>
    </row>
    <row r="50" spans="1:12" s="325" customFormat="1" ht="20.100000000000001" customHeight="1">
      <c r="A50" s="315">
        <v>7</v>
      </c>
      <c r="B50" s="316" t="s">
        <v>904</v>
      </c>
      <c r="C50" s="317" t="s">
        <v>905</v>
      </c>
      <c r="D50" s="318" t="s">
        <v>203</v>
      </c>
      <c r="E50" s="319" t="s">
        <v>287</v>
      </c>
      <c r="F50" s="320">
        <v>7.88</v>
      </c>
      <c r="G50" s="320">
        <v>83</v>
      </c>
      <c r="H50" s="321" t="str">
        <f t="shared" si="2"/>
        <v>300.000</v>
      </c>
      <c r="I50" s="322">
        <f t="shared" si="3"/>
        <v>1500000</v>
      </c>
      <c r="J50" s="331"/>
      <c r="K50" s="332"/>
      <c r="L50" s="334"/>
    </row>
    <row r="51" spans="1:12" s="8" customFormat="1" ht="20.100000000000001" customHeight="1">
      <c r="A51" s="6">
        <v>8</v>
      </c>
      <c r="B51" s="85" t="s">
        <v>916</v>
      </c>
      <c r="C51" s="86" t="s">
        <v>259</v>
      </c>
      <c r="D51" s="87" t="s">
        <v>116</v>
      </c>
      <c r="E51" s="84" t="s">
        <v>290</v>
      </c>
      <c r="F51" s="88">
        <v>7.84</v>
      </c>
      <c r="G51" s="88">
        <v>74</v>
      </c>
      <c r="H51" s="71" t="str">
        <f t="shared" si="2"/>
        <v>300.000</v>
      </c>
      <c r="I51" s="117">
        <f t="shared" si="3"/>
        <v>1500000</v>
      </c>
      <c r="J51" s="112"/>
      <c r="K51" s="73"/>
      <c r="L51" s="70"/>
    </row>
    <row r="52" spans="1:12" s="325" customFormat="1" ht="20.100000000000001" customHeight="1">
      <c r="A52" s="315">
        <v>9</v>
      </c>
      <c r="B52" s="316" t="s">
        <v>906</v>
      </c>
      <c r="C52" s="317" t="s">
        <v>174</v>
      </c>
      <c r="D52" s="318" t="s">
        <v>161</v>
      </c>
      <c r="E52" s="319" t="s">
        <v>907</v>
      </c>
      <c r="F52" s="330">
        <v>7.8</v>
      </c>
      <c r="G52" s="320">
        <v>72</v>
      </c>
      <c r="H52" s="321" t="str">
        <f t="shared" si="2"/>
        <v>300.000</v>
      </c>
      <c r="I52" s="322">
        <f t="shared" si="3"/>
        <v>1500000</v>
      </c>
      <c r="J52" s="331"/>
      <c r="K52" s="332"/>
      <c r="L52" s="335"/>
    </row>
    <row r="53" spans="1:12" s="8" customFormat="1" ht="20.100000000000001" customHeight="1">
      <c r="A53" s="6">
        <v>10</v>
      </c>
      <c r="B53" s="85" t="s">
        <v>314</v>
      </c>
      <c r="C53" s="86" t="s">
        <v>315</v>
      </c>
      <c r="D53" s="87" t="s">
        <v>247</v>
      </c>
      <c r="E53" s="92" t="s">
        <v>311</v>
      </c>
      <c r="F53" s="89">
        <v>7.76</v>
      </c>
      <c r="G53" s="88">
        <v>76</v>
      </c>
      <c r="H53" s="71" t="str">
        <f t="shared" si="2"/>
        <v>300.000</v>
      </c>
      <c r="I53" s="117">
        <f t="shared" si="3"/>
        <v>1500000</v>
      </c>
      <c r="J53" s="112"/>
      <c r="K53" s="73"/>
      <c r="L53" s="157" t="s">
        <v>70</v>
      </c>
    </row>
    <row r="54" spans="1:12" s="325" customFormat="1" ht="20.100000000000001" customHeight="1">
      <c r="A54" s="315">
        <v>11</v>
      </c>
      <c r="B54" s="336" t="s">
        <v>894</v>
      </c>
      <c r="C54" s="337" t="s">
        <v>895</v>
      </c>
      <c r="D54" s="338" t="s">
        <v>422</v>
      </c>
      <c r="E54" s="319" t="s">
        <v>283</v>
      </c>
      <c r="F54" s="339">
        <v>7.7</v>
      </c>
      <c r="G54" s="315">
        <v>71</v>
      </c>
      <c r="H54" s="340" t="str">
        <f t="shared" si="2"/>
        <v>300.000</v>
      </c>
      <c r="I54" s="341">
        <f t="shared" si="3"/>
        <v>1500000</v>
      </c>
      <c r="J54" s="342"/>
      <c r="K54" s="332"/>
      <c r="L54" s="343"/>
    </row>
    <row r="55" spans="1:12" s="325" customFormat="1" ht="20.100000000000001" customHeight="1">
      <c r="A55" s="320">
        <v>12</v>
      </c>
      <c r="B55" s="316" t="s">
        <v>900</v>
      </c>
      <c r="C55" s="317" t="s">
        <v>901</v>
      </c>
      <c r="D55" s="318" t="s">
        <v>188</v>
      </c>
      <c r="E55" s="319" t="s">
        <v>284</v>
      </c>
      <c r="F55" s="330">
        <v>7.62</v>
      </c>
      <c r="G55" s="320">
        <v>83</v>
      </c>
      <c r="H55" s="321" t="str">
        <f t="shared" si="2"/>
        <v>300.000</v>
      </c>
      <c r="I55" s="322">
        <f t="shared" si="3"/>
        <v>1500000</v>
      </c>
      <c r="J55" s="331"/>
      <c r="K55" s="332"/>
      <c r="L55" s="343"/>
    </row>
    <row r="56" spans="1:12" s="8" customFormat="1" ht="20.100000000000001" customHeight="1">
      <c r="A56" s="162">
        <v>13</v>
      </c>
      <c r="B56" s="85" t="s">
        <v>913</v>
      </c>
      <c r="C56" s="86" t="s">
        <v>258</v>
      </c>
      <c r="D56" s="87" t="s">
        <v>128</v>
      </c>
      <c r="E56" s="84" t="s">
        <v>912</v>
      </c>
      <c r="F56" s="88">
        <v>7.61</v>
      </c>
      <c r="G56" s="88">
        <v>76</v>
      </c>
      <c r="H56" s="71" t="str">
        <f t="shared" si="2"/>
        <v>300.000</v>
      </c>
      <c r="I56" s="72">
        <f t="shared" si="3"/>
        <v>1500000</v>
      </c>
      <c r="J56" s="105"/>
      <c r="K56" s="73"/>
      <c r="L56" s="70"/>
    </row>
    <row r="57" spans="1:12" s="8" customFormat="1" ht="20.100000000000001" customHeight="1">
      <c r="A57" s="6">
        <v>14</v>
      </c>
      <c r="B57" s="85" t="s">
        <v>949</v>
      </c>
      <c r="C57" s="86" t="s">
        <v>950</v>
      </c>
      <c r="D57" s="87" t="s">
        <v>101</v>
      </c>
      <c r="E57" s="84" t="s">
        <v>311</v>
      </c>
      <c r="F57" s="89">
        <v>7.61</v>
      </c>
      <c r="G57" s="88">
        <v>76</v>
      </c>
      <c r="H57" s="71" t="str">
        <f t="shared" si="2"/>
        <v>300.000</v>
      </c>
      <c r="I57" s="117">
        <f t="shared" si="3"/>
        <v>1500000</v>
      </c>
      <c r="J57" s="105"/>
      <c r="K57" s="73"/>
      <c r="L57" s="157" t="s">
        <v>70</v>
      </c>
    </row>
    <row r="58" spans="1:12" s="325" customFormat="1" ht="20.100000000000001" customHeight="1">
      <c r="A58" s="315">
        <v>15</v>
      </c>
      <c r="B58" s="316" t="s">
        <v>902</v>
      </c>
      <c r="C58" s="317" t="s">
        <v>79</v>
      </c>
      <c r="D58" s="318" t="s">
        <v>903</v>
      </c>
      <c r="E58" s="319" t="s">
        <v>284</v>
      </c>
      <c r="F58" s="330">
        <v>7.57</v>
      </c>
      <c r="G58" s="320">
        <v>80</v>
      </c>
      <c r="H58" s="321" t="str">
        <f t="shared" si="2"/>
        <v>300.000</v>
      </c>
      <c r="I58" s="322">
        <f t="shared" si="3"/>
        <v>1500000</v>
      </c>
      <c r="J58" s="344"/>
      <c r="K58" s="332"/>
      <c r="L58" s="343"/>
    </row>
    <row r="59" spans="1:12" s="8" customFormat="1" ht="20.100000000000001" customHeight="1">
      <c r="A59" s="6">
        <v>16</v>
      </c>
      <c r="B59" s="85" t="s">
        <v>293</v>
      </c>
      <c r="C59" s="86" t="s">
        <v>294</v>
      </c>
      <c r="D59" s="87" t="s">
        <v>211</v>
      </c>
      <c r="E59" s="84" t="s">
        <v>921</v>
      </c>
      <c r="F59" s="89">
        <v>7.51</v>
      </c>
      <c r="G59" s="88">
        <v>83</v>
      </c>
      <c r="H59" s="71" t="str">
        <f t="shared" si="2"/>
        <v>300.000</v>
      </c>
      <c r="I59" s="117">
        <f t="shared" si="3"/>
        <v>1500000</v>
      </c>
      <c r="J59" s="112"/>
      <c r="K59" s="73"/>
      <c r="L59" s="91"/>
    </row>
    <row r="60" spans="1:12" s="8" customFormat="1" ht="20.100000000000001" customHeight="1">
      <c r="A60" s="162">
        <v>17</v>
      </c>
      <c r="B60" s="85" t="s">
        <v>910</v>
      </c>
      <c r="C60" s="86" t="s">
        <v>911</v>
      </c>
      <c r="D60" s="87" t="s">
        <v>87</v>
      </c>
      <c r="E60" s="84" t="s">
        <v>912</v>
      </c>
      <c r="F60" s="89">
        <v>7.4</v>
      </c>
      <c r="G60" s="88">
        <v>82</v>
      </c>
      <c r="H60" s="71" t="str">
        <f t="shared" si="2"/>
        <v>300.000</v>
      </c>
      <c r="I60" s="72">
        <f t="shared" si="3"/>
        <v>1500000</v>
      </c>
      <c r="J60" s="112"/>
      <c r="K60" s="73"/>
      <c r="L60" s="91"/>
    </row>
    <row r="61" spans="1:12" s="8" customFormat="1" ht="20.100000000000001" customHeight="1">
      <c r="A61" s="6">
        <v>18</v>
      </c>
      <c r="B61" s="85" t="s">
        <v>929</v>
      </c>
      <c r="C61" s="86" t="s">
        <v>930</v>
      </c>
      <c r="D61" s="87" t="s">
        <v>931</v>
      </c>
      <c r="E61" s="84" t="s">
        <v>300</v>
      </c>
      <c r="F61" s="88">
        <v>7.39</v>
      </c>
      <c r="G61" s="88">
        <v>79</v>
      </c>
      <c r="H61" s="71" t="str">
        <f t="shared" si="2"/>
        <v>300.000</v>
      </c>
      <c r="I61" s="117">
        <f t="shared" si="3"/>
        <v>1500000</v>
      </c>
      <c r="J61" s="112"/>
      <c r="K61" s="73"/>
      <c r="L61" s="157"/>
    </row>
    <row r="62" spans="1:12" s="325" customFormat="1" ht="20.100000000000001" customHeight="1">
      <c r="A62" s="315">
        <v>19</v>
      </c>
      <c r="B62" s="316" t="s">
        <v>896</v>
      </c>
      <c r="C62" s="317" t="s">
        <v>897</v>
      </c>
      <c r="D62" s="318" t="s">
        <v>88</v>
      </c>
      <c r="E62" s="319" t="s">
        <v>284</v>
      </c>
      <c r="F62" s="330">
        <v>7.39</v>
      </c>
      <c r="G62" s="320">
        <v>74</v>
      </c>
      <c r="H62" s="321" t="str">
        <f t="shared" si="2"/>
        <v>300.000</v>
      </c>
      <c r="I62" s="322">
        <f t="shared" si="3"/>
        <v>1500000</v>
      </c>
      <c r="J62" s="331"/>
      <c r="K62" s="332"/>
      <c r="L62" s="343"/>
    </row>
    <row r="63" spans="1:12" s="8" customFormat="1" ht="20.100000000000001" customHeight="1">
      <c r="A63" s="6">
        <v>20</v>
      </c>
      <c r="B63" s="85" t="s">
        <v>941</v>
      </c>
      <c r="C63" s="86" t="s">
        <v>942</v>
      </c>
      <c r="D63" s="87" t="s">
        <v>130</v>
      </c>
      <c r="E63" s="84" t="s">
        <v>307</v>
      </c>
      <c r="F63" s="88">
        <v>7.37</v>
      </c>
      <c r="G63" s="88">
        <v>86</v>
      </c>
      <c r="H63" s="71" t="str">
        <f t="shared" si="2"/>
        <v>300.000</v>
      </c>
      <c r="I63" s="117">
        <f t="shared" si="3"/>
        <v>1500000</v>
      </c>
      <c r="J63" s="105"/>
      <c r="K63" s="73"/>
      <c r="L63" s="157"/>
    </row>
    <row r="64" spans="1:12" s="8" customFormat="1" ht="20.100000000000001" customHeight="1">
      <c r="A64" s="162">
        <v>21</v>
      </c>
      <c r="B64" s="85" t="s">
        <v>926</v>
      </c>
      <c r="C64" s="86" t="s">
        <v>927</v>
      </c>
      <c r="D64" s="87" t="s">
        <v>90</v>
      </c>
      <c r="E64" s="84" t="s">
        <v>300</v>
      </c>
      <c r="F64" s="88">
        <v>7.33</v>
      </c>
      <c r="G64" s="88">
        <v>82</v>
      </c>
      <c r="H64" s="71" t="str">
        <f t="shared" si="2"/>
        <v>300.000</v>
      </c>
      <c r="I64" s="117">
        <f t="shared" si="3"/>
        <v>1500000</v>
      </c>
      <c r="J64" s="105"/>
      <c r="K64" s="73"/>
      <c r="L64" s="157"/>
    </row>
    <row r="65" spans="1:12" s="8" customFormat="1" ht="20.100000000000001" customHeight="1">
      <c r="A65" s="6">
        <v>22</v>
      </c>
      <c r="B65" s="85" t="s">
        <v>932</v>
      </c>
      <c r="C65" s="86" t="s">
        <v>380</v>
      </c>
      <c r="D65" s="87" t="s">
        <v>90</v>
      </c>
      <c r="E65" s="84" t="s">
        <v>304</v>
      </c>
      <c r="F65" s="88">
        <v>7.32</v>
      </c>
      <c r="G65" s="88">
        <v>74</v>
      </c>
      <c r="H65" s="71" t="str">
        <f t="shared" si="2"/>
        <v>300.000</v>
      </c>
      <c r="I65" s="117">
        <f t="shared" si="3"/>
        <v>1500000</v>
      </c>
      <c r="J65" s="122"/>
      <c r="K65" s="73"/>
      <c r="L65" s="157"/>
    </row>
    <row r="66" spans="1:12" s="8" customFormat="1" ht="20.100000000000001" customHeight="1">
      <c r="A66" s="162">
        <v>23</v>
      </c>
      <c r="B66" s="85" t="s">
        <v>924</v>
      </c>
      <c r="C66" s="86" t="s">
        <v>79</v>
      </c>
      <c r="D66" s="87" t="s">
        <v>925</v>
      </c>
      <c r="E66" s="84" t="s">
        <v>300</v>
      </c>
      <c r="F66" s="88">
        <v>7.28</v>
      </c>
      <c r="G66" s="88">
        <v>79</v>
      </c>
      <c r="H66" s="71" t="str">
        <f t="shared" si="2"/>
        <v>300.000</v>
      </c>
      <c r="I66" s="117">
        <f t="shared" si="3"/>
        <v>1500000</v>
      </c>
      <c r="J66" s="105"/>
      <c r="K66" s="73"/>
      <c r="L66" s="157"/>
    </row>
    <row r="67" spans="1:12" s="8" customFormat="1" ht="20.100000000000001" customHeight="1">
      <c r="A67" s="6">
        <v>24</v>
      </c>
      <c r="B67" s="85" t="s">
        <v>947</v>
      </c>
      <c r="C67" s="86" t="s">
        <v>948</v>
      </c>
      <c r="D67" s="87" t="s">
        <v>177</v>
      </c>
      <c r="E67" s="84" t="s">
        <v>311</v>
      </c>
      <c r="F67" s="89">
        <v>7.27</v>
      </c>
      <c r="G67" s="88">
        <v>72</v>
      </c>
      <c r="H67" s="71" t="str">
        <f t="shared" si="2"/>
        <v>300.000</v>
      </c>
      <c r="I67" s="117">
        <f t="shared" si="3"/>
        <v>1500000</v>
      </c>
      <c r="J67" s="112"/>
      <c r="K67" s="73"/>
      <c r="L67" s="157" t="s">
        <v>70</v>
      </c>
    </row>
    <row r="68" spans="1:12" s="8" customFormat="1" ht="20.100000000000001" customHeight="1">
      <c r="A68" s="162">
        <v>25</v>
      </c>
      <c r="B68" s="85" t="s">
        <v>943</v>
      </c>
      <c r="C68" s="86" t="s">
        <v>944</v>
      </c>
      <c r="D68" s="87" t="s">
        <v>204</v>
      </c>
      <c r="E68" s="84" t="s">
        <v>308</v>
      </c>
      <c r="F68" s="88">
        <v>7.22</v>
      </c>
      <c r="G68" s="88">
        <v>84</v>
      </c>
      <c r="H68" s="71" t="str">
        <f t="shared" si="2"/>
        <v>300.000</v>
      </c>
      <c r="I68" s="117">
        <f t="shared" si="3"/>
        <v>1500000</v>
      </c>
      <c r="J68" s="111"/>
      <c r="K68" s="73"/>
      <c r="L68" s="157" t="s">
        <v>70</v>
      </c>
    </row>
    <row r="69" spans="1:12" s="8" customFormat="1" ht="20.100000000000001" customHeight="1">
      <c r="A69" s="6">
        <v>26</v>
      </c>
      <c r="B69" s="85" t="s">
        <v>908</v>
      </c>
      <c r="C69" s="86" t="s">
        <v>909</v>
      </c>
      <c r="D69" s="87" t="s">
        <v>455</v>
      </c>
      <c r="E69" s="84" t="s">
        <v>289</v>
      </c>
      <c r="F69" s="88">
        <v>7.15</v>
      </c>
      <c r="G69" s="88">
        <v>76</v>
      </c>
      <c r="H69" s="71" t="str">
        <f t="shared" si="2"/>
        <v>300.000</v>
      </c>
      <c r="I69" s="72">
        <f t="shared" si="3"/>
        <v>1500000</v>
      </c>
      <c r="J69" s="112"/>
      <c r="K69" s="73"/>
      <c r="L69" s="70"/>
    </row>
  </sheetData>
  <sortState ref="A43:N68">
    <sortCondition descending="1" ref="F43:F68"/>
  </sortState>
  <mergeCells count="26">
    <mergeCell ref="A41:L41"/>
    <mergeCell ref="C43:D43"/>
    <mergeCell ref="A26:C26"/>
    <mergeCell ref="E26:H26"/>
    <mergeCell ref="J26:K26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34:D34"/>
    <mergeCell ref="E34:H34"/>
    <mergeCell ref="I34:K34"/>
    <mergeCell ref="A27:K27"/>
    <mergeCell ref="A29:D29"/>
    <mergeCell ref="E29:H29"/>
    <mergeCell ref="I29:J29"/>
    <mergeCell ref="A31:D31"/>
    <mergeCell ref="E31:H31"/>
    <mergeCell ref="I31:J31"/>
  </mergeCells>
  <conditionalFormatting sqref="I10">
    <cfRule type="cellIs" dxfId="98" priority="55" stopIfTrue="1" operator="equal">
      <formula>2375000</formula>
    </cfRule>
    <cfRule type="cellIs" dxfId="97" priority="56" stopIfTrue="1" operator="equal">
      <formula>2750000</formula>
    </cfRule>
  </conditionalFormatting>
  <conditionalFormatting sqref="I11:I25">
    <cfRule type="cellIs" dxfId="96" priority="47" stopIfTrue="1" operator="equal">
      <formula>2375000</formula>
    </cfRule>
    <cfRule type="cellIs" dxfId="95" priority="48" stopIfTrue="1" operator="equal">
      <formula>2750000</formula>
    </cfRule>
  </conditionalFormatting>
  <conditionalFormatting sqref="F10:F25">
    <cfRule type="cellIs" dxfId="94" priority="12" stopIfTrue="1" operator="lessThan">
      <formula>3</formula>
    </cfRule>
    <cfRule type="cellIs" dxfId="93" priority="13" stopIfTrue="1" operator="lessThan">
      <formula>5</formula>
    </cfRule>
    <cfRule type="cellIs" dxfId="92" priority="14" stopIfTrue="1" operator="notBetween">
      <formula>7</formula>
      <formula>"&lt;7"</formula>
    </cfRule>
  </conditionalFormatting>
  <conditionalFormatting sqref="G10:G25">
    <cfRule type="cellIs" dxfId="91" priority="9" stopIfTrue="1" operator="lessThan">
      <formula>30</formula>
    </cfRule>
    <cfRule type="cellIs" dxfId="90" priority="10" stopIfTrue="1" operator="lessThan">
      <formula>50</formula>
    </cfRule>
    <cfRule type="cellIs" dxfId="89" priority="11" stopIfTrue="1" operator="notBetween">
      <formula>70</formula>
      <formula>"&lt;70"</formula>
    </cfRule>
  </conditionalFormatting>
  <conditionalFormatting sqref="I44:I69">
    <cfRule type="cellIs" dxfId="88" priority="7" stopIfTrue="1" operator="equal">
      <formula>2375000</formula>
    </cfRule>
    <cfRule type="cellIs" dxfId="87" priority="8" stopIfTrue="1" operator="equal">
      <formula>2750000</formula>
    </cfRule>
  </conditionalFormatting>
  <conditionalFormatting sqref="F44:F69">
    <cfRule type="cellIs" dxfId="86" priority="4" stopIfTrue="1" operator="lessThan">
      <formula>3</formula>
    </cfRule>
    <cfRule type="cellIs" dxfId="85" priority="5" stopIfTrue="1" operator="lessThan">
      <formula>5</formula>
    </cfRule>
    <cfRule type="cellIs" dxfId="84" priority="6" stopIfTrue="1" operator="notBetween">
      <formula>7</formula>
      <formula>"&lt;7"</formula>
    </cfRule>
  </conditionalFormatting>
  <conditionalFormatting sqref="G44:G69">
    <cfRule type="cellIs" dxfId="83" priority="1" stopIfTrue="1" operator="lessThan">
      <formula>30</formula>
    </cfRule>
    <cfRule type="cellIs" dxfId="82" priority="2" stopIfTrue="1" operator="lessThan">
      <formula>50</formula>
    </cfRule>
    <cfRule type="cellIs" dxfId="81" priority="3" stopIfTrue="1" operator="notBetween">
      <formula>70</formula>
      <formula>"&lt;70"</formula>
    </cfRule>
  </conditionalFormatting>
  <pageMargins left="0.5" right="0.25" top="0.5" bottom="0.2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5"/>
  <sheetViews>
    <sheetView view="pageBreakPreview" topLeftCell="A120" zoomScaleNormal="100" workbookViewId="0">
      <selection activeCell="A132" sqref="A132:XFD132"/>
    </sheetView>
  </sheetViews>
  <sheetFormatPr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5" customWidth="1"/>
    <col min="13" max="16384" width="9" style="2"/>
  </cols>
  <sheetData>
    <row r="1" spans="1:12" ht="17.100000000000001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  <c r="L1" s="17"/>
    </row>
    <row r="2" spans="1:12" ht="17.100000000000001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  <c r="L2" s="17"/>
    </row>
    <row r="3" spans="1:12" ht="17.100000000000001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  <c r="L3" s="17"/>
    </row>
    <row r="4" spans="1:12" s="26" customFormat="1" ht="17.100000000000001" customHeight="1">
      <c r="A4" s="271"/>
      <c r="B4" s="271"/>
      <c r="C4" s="272"/>
      <c r="D4" s="272"/>
      <c r="E4" s="272"/>
      <c r="L4" s="27"/>
    </row>
    <row r="5" spans="1:12" ht="50.1" customHeight="1">
      <c r="A5" s="274" t="s">
        <v>887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17"/>
    </row>
    <row r="6" spans="1:12" s="8" customFormat="1" ht="24.95" customHeight="1">
      <c r="A6" s="276" t="s">
        <v>988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5.1" customHeight="1">
      <c r="A7" s="269" t="s">
        <v>1735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</row>
    <row r="8" spans="1:12" s="8" customFormat="1" ht="15" customHeight="1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3"/>
    </row>
    <row r="9" spans="1:12" s="8" customFormat="1" ht="35.1" customHeight="1">
      <c r="A9" s="3" t="s">
        <v>0</v>
      </c>
      <c r="B9" s="3" t="s">
        <v>52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3" t="s">
        <v>2</v>
      </c>
      <c r="L9" s="5" t="s">
        <v>13</v>
      </c>
    </row>
    <row r="10" spans="1:12" s="8" customFormat="1" ht="18" customHeight="1">
      <c r="A10" s="6">
        <v>1</v>
      </c>
      <c r="B10" s="85" t="s">
        <v>1620</v>
      </c>
      <c r="C10" s="86" t="s">
        <v>1375</v>
      </c>
      <c r="D10" s="87" t="s">
        <v>115</v>
      </c>
      <c r="E10" s="84" t="s">
        <v>1616</v>
      </c>
      <c r="F10" s="89">
        <v>9.1999999999999993</v>
      </c>
      <c r="G10" s="88">
        <v>96</v>
      </c>
      <c r="H10" s="71" t="str">
        <f t="shared" ref="H10:H72" si="0">IF(AND(F10&gt;=9,G10&gt;=90),"550.000",IF(AND(F10&gt;=8,G10&gt;=80),"475.000",IF(AND(F10&gt;=7,G10&gt;=70),"300.000"," ")))</f>
        <v>550.000</v>
      </c>
      <c r="I10" s="72">
        <f t="shared" ref="I10:I72" si="1">H10*5</f>
        <v>2750000</v>
      </c>
      <c r="J10" s="112"/>
      <c r="K10" s="73"/>
      <c r="L10" s="91"/>
    </row>
    <row r="11" spans="1:12" s="8" customFormat="1" ht="18" customHeight="1">
      <c r="A11" s="6">
        <v>2</v>
      </c>
      <c r="B11" s="85" t="s">
        <v>1083</v>
      </c>
      <c r="C11" s="86" t="s">
        <v>1084</v>
      </c>
      <c r="D11" s="87" t="s">
        <v>110</v>
      </c>
      <c r="E11" s="84" t="s">
        <v>1057</v>
      </c>
      <c r="F11" s="89">
        <v>8.1300000000000008</v>
      </c>
      <c r="G11" s="88">
        <v>91</v>
      </c>
      <c r="H11" s="71" t="str">
        <f t="shared" si="0"/>
        <v>475.000</v>
      </c>
      <c r="I11" s="72">
        <f t="shared" si="1"/>
        <v>2375000</v>
      </c>
      <c r="J11" s="73"/>
      <c r="K11" s="73"/>
      <c r="L11" s="91"/>
    </row>
    <row r="12" spans="1:12" s="8" customFormat="1" ht="18" customHeight="1">
      <c r="A12" s="6">
        <v>3</v>
      </c>
      <c r="B12" s="85" t="s">
        <v>1087</v>
      </c>
      <c r="C12" s="86" t="s">
        <v>244</v>
      </c>
      <c r="D12" s="87" t="s">
        <v>158</v>
      </c>
      <c r="E12" s="84" t="s">
        <v>1057</v>
      </c>
      <c r="F12" s="89">
        <v>8.93</v>
      </c>
      <c r="G12" s="88">
        <v>83</v>
      </c>
      <c r="H12" s="71" t="str">
        <f t="shared" si="0"/>
        <v>475.000</v>
      </c>
      <c r="I12" s="72">
        <f t="shared" si="1"/>
        <v>2375000</v>
      </c>
      <c r="J12" s="112"/>
      <c r="K12" s="73"/>
      <c r="L12" s="91"/>
    </row>
    <row r="13" spans="1:12" s="8" customFormat="1" ht="18" customHeight="1">
      <c r="A13" s="6">
        <v>4</v>
      </c>
      <c r="B13" s="85" t="s">
        <v>1090</v>
      </c>
      <c r="C13" s="86" t="s">
        <v>79</v>
      </c>
      <c r="D13" s="87" t="s">
        <v>1091</v>
      </c>
      <c r="E13" s="84" t="s">
        <v>1057</v>
      </c>
      <c r="F13" s="89">
        <v>8.15</v>
      </c>
      <c r="G13" s="88">
        <v>100</v>
      </c>
      <c r="H13" s="71" t="str">
        <f t="shared" si="0"/>
        <v>475.000</v>
      </c>
      <c r="I13" s="72">
        <f t="shared" si="1"/>
        <v>2375000</v>
      </c>
      <c r="J13" s="108"/>
      <c r="K13" s="73"/>
      <c r="L13" s="91"/>
    </row>
    <row r="14" spans="1:12" s="8" customFormat="1" ht="18" customHeight="1">
      <c r="A14" s="6">
        <v>5</v>
      </c>
      <c r="B14" s="85" t="s">
        <v>1093</v>
      </c>
      <c r="C14" s="86" t="s">
        <v>435</v>
      </c>
      <c r="D14" s="87" t="s">
        <v>809</v>
      </c>
      <c r="E14" s="84" t="s">
        <v>1057</v>
      </c>
      <c r="F14" s="89">
        <v>8</v>
      </c>
      <c r="G14" s="88">
        <v>100</v>
      </c>
      <c r="H14" s="71" t="str">
        <f t="shared" si="0"/>
        <v>475.000</v>
      </c>
      <c r="I14" s="72">
        <f t="shared" si="1"/>
        <v>2375000</v>
      </c>
      <c r="J14" s="122"/>
      <c r="K14" s="73"/>
      <c r="L14" s="70"/>
    </row>
    <row r="15" spans="1:12" s="8" customFormat="1" ht="18" customHeight="1">
      <c r="A15" s="6">
        <v>6</v>
      </c>
      <c r="B15" s="85" t="s">
        <v>1095</v>
      </c>
      <c r="C15" s="86" t="s">
        <v>1096</v>
      </c>
      <c r="D15" s="87" t="s">
        <v>629</v>
      </c>
      <c r="E15" s="84" t="s">
        <v>1097</v>
      </c>
      <c r="F15" s="89">
        <v>8.4</v>
      </c>
      <c r="G15" s="88">
        <v>82</v>
      </c>
      <c r="H15" s="71" t="str">
        <f t="shared" si="0"/>
        <v>475.000</v>
      </c>
      <c r="I15" s="72">
        <f t="shared" si="1"/>
        <v>2375000</v>
      </c>
      <c r="J15" s="112"/>
      <c r="K15" s="73"/>
      <c r="L15" s="101"/>
    </row>
    <row r="16" spans="1:12" s="8" customFormat="1" ht="18" customHeight="1">
      <c r="A16" s="6">
        <v>7</v>
      </c>
      <c r="B16" s="85" t="s">
        <v>1104</v>
      </c>
      <c r="C16" s="86" t="s">
        <v>1105</v>
      </c>
      <c r="D16" s="87" t="s">
        <v>239</v>
      </c>
      <c r="E16" s="84" t="s">
        <v>1097</v>
      </c>
      <c r="F16" s="89">
        <v>8.48</v>
      </c>
      <c r="G16" s="88">
        <v>86</v>
      </c>
      <c r="H16" s="71" t="str">
        <f t="shared" si="0"/>
        <v>475.000</v>
      </c>
      <c r="I16" s="72">
        <f t="shared" si="1"/>
        <v>2375000</v>
      </c>
      <c r="J16" s="111"/>
      <c r="K16" s="73"/>
      <c r="L16" s="70"/>
    </row>
    <row r="17" spans="1:12" s="8" customFormat="1" ht="18" customHeight="1">
      <c r="A17" s="6">
        <v>8</v>
      </c>
      <c r="B17" s="85" t="s">
        <v>1106</v>
      </c>
      <c r="C17" s="86" t="s">
        <v>435</v>
      </c>
      <c r="D17" s="87" t="s">
        <v>239</v>
      </c>
      <c r="E17" s="84" t="s">
        <v>1097</v>
      </c>
      <c r="F17" s="89">
        <v>8.0299999999999994</v>
      </c>
      <c r="G17" s="88">
        <v>85</v>
      </c>
      <c r="H17" s="71" t="str">
        <f t="shared" si="0"/>
        <v>475.000</v>
      </c>
      <c r="I17" s="72">
        <f t="shared" si="1"/>
        <v>2375000</v>
      </c>
      <c r="J17" s="112"/>
      <c r="K17" s="73"/>
      <c r="L17" s="101"/>
    </row>
    <row r="18" spans="1:12" s="8" customFormat="1" ht="18" customHeight="1">
      <c r="A18" s="6">
        <v>9</v>
      </c>
      <c r="B18" s="85" t="s">
        <v>1115</v>
      </c>
      <c r="C18" s="86" t="s">
        <v>91</v>
      </c>
      <c r="D18" s="87" t="s">
        <v>86</v>
      </c>
      <c r="E18" s="84" t="s">
        <v>1097</v>
      </c>
      <c r="F18" s="89">
        <v>8.6300000000000008</v>
      </c>
      <c r="G18" s="88">
        <v>97</v>
      </c>
      <c r="H18" s="71" t="str">
        <f t="shared" si="0"/>
        <v>475.000</v>
      </c>
      <c r="I18" s="72">
        <f t="shared" si="1"/>
        <v>2375000</v>
      </c>
      <c r="J18" s="112"/>
      <c r="K18" s="73"/>
      <c r="L18" s="70"/>
    </row>
    <row r="19" spans="1:12" s="8" customFormat="1" ht="18" customHeight="1">
      <c r="A19" s="6">
        <v>10</v>
      </c>
      <c r="B19" s="85" t="s">
        <v>1121</v>
      </c>
      <c r="C19" s="86" t="s">
        <v>1122</v>
      </c>
      <c r="D19" s="87" t="s">
        <v>1123</v>
      </c>
      <c r="E19" s="84" t="s">
        <v>1118</v>
      </c>
      <c r="F19" s="89">
        <v>8.7799999999999994</v>
      </c>
      <c r="G19" s="88">
        <v>98</v>
      </c>
      <c r="H19" s="71" t="str">
        <f t="shared" si="0"/>
        <v>475.000</v>
      </c>
      <c r="I19" s="72">
        <f t="shared" si="1"/>
        <v>2375000</v>
      </c>
      <c r="J19" s="105"/>
      <c r="K19" s="73"/>
      <c r="L19" s="70"/>
    </row>
    <row r="20" spans="1:12" s="8" customFormat="1" ht="18" customHeight="1">
      <c r="A20" s="6">
        <v>11</v>
      </c>
      <c r="B20" s="85" t="s">
        <v>1137</v>
      </c>
      <c r="C20" s="86" t="s">
        <v>1138</v>
      </c>
      <c r="D20" s="87" t="s">
        <v>159</v>
      </c>
      <c r="E20" s="84" t="s">
        <v>1133</v>
      </c>
      <c r="F20" s="89">
        <v>8.15</v>
      </c>
      <c r="G20" s="88">
        <v>100</v>
      </c>
      <c r="H20" s="71" t="str">
        <f t="shared" si="0"/>
        <v>475.000</v>
      </c>
      <c r="I20" s="72">
        <f t="shared" si="1"/>
        <v>2375000</v>
      </c>
      <c r="J20" s="73"/>
      <c r="K20" s="73"/>
      <c r="L20" s="91"/>
    </row>
    <row r="21" spans="1:12" s="8" customFormat="1" ht="18" customHeight="1">
      <c r="A21" s="6">
        <v>12</v>
      </c>
      <c r="B21" s="85" t="s">
        <v>1158</v>
      </c>
      <c r="C21" s="86" t="s">
        <v>717</v>
      </c>
      <c r="D21" s="87" t="s">
        <v>1159</v>
      </c>
      <c r="E21" s="84" t="s">
        <v>1150</v>
      </c>
      <c r="F21" s="89">
        <v>8.1300000000000008</v>
      </c>
      <c r="G21" s="88">
        <v>82</v>
      </c>
      <c r="H21" s="71" t="str">
        <f t="shared" si="0"/>
        <v>475.000</v>
      </c>
      <c r="I21" s="72">
        <f t="shared" si="1"/>
        <v>2375000</v>
      </c>
      <c r="J21" s="122"/>
      <c r="K21" s="73"/>
      <c r="L21" s="70"/>
    </row>
    <row r="22" spans="1:12" s="8" customFormat="1" ht="18" customHeight="1">
      <c r="A22" s="6">
        <v>13</v>
      </c>
      <c r="B22" s="85" t="s">
        <v>1162</v>
      </c>
      <c r="C22" s="86" t="s">
        <v>318</v>
      </c>
      <c r="D22" s="87" t="s">
        <v>188</v>
      </c>
      <c r="E22" s="84" t="s">
        <v>1150</v>
      </c>
      <c r="F22" s="89">
        <v>8.08</v>
      </c>
      <c r="G22" s="88">
        <v>81</v>
      </c>
      <c r="H22" s="71" t="str">
        <f t="shared" si="0"/>
        <v>475.000</v>
      </c>
      <c r="I22" s="72">
        <f t="shared" si="1"/>
        <v>2375000</v>
      </c>
      <c r="J22" s="112"/>
      <c r="K22" s="73"/>
      <c r="L22" s="92" t="s">
        <v>70</v>
      </c>
    </row>
    <row r="23" spans="1:12" s="8" customFormat="1" ht="18" customHeight="1">
      <c r="A23" s="6">
        <v>14</v>
      </c>
      <c r="B23" s="85" t="s">
        <v>1163</v>
      </c>
      <c r="C23" s="86" t="s">
        <v>1164</v>
      </c>
      <c r="D23" s="87" t="s">
        <v>1165</v>
      </c>
      <c r="E23" s="84" t="s">
        <v>1150</v>
      </c>
      <c r="F23" s="89">
        <v>8.3000000000000007</v>
      </c>
      <c r="G23" s="88">
        <v>84</v>
      </c>
      <c r="H23" s="71" t="str">
        <f t="shared" si="0"/>
        <v>475.000</v>
      </c>
      <c r="I23" s="72">
        <f t="shared" si="1"/>
        <v>2375000</v>
      </c>
      <c r="J23" s="112"/>
      <c r="K23" s="73"/>
      <c r="L23" s="70"/>
    </row>
    <row r="24" spans="1:12" s="8" customFormat="1" ht="18" customHeight="1">
      <c r="A24" s="6">
        <v>15</v>
      </c>
      <c r="B24" s="85" t="s">
        <v>1168</v>
      </c>
      <c r="C24" s="86" t="s">
        <v>1169</v>
      </c>
      <c r="D24" s="87" t="s">
        <v>204</v>
      </c>
      <c r="E24" s="84" t="s">
        <v>1170</v>
      </c>
      <c r="F24" s="89">
        <v>8.5299999999999994</v>
      </c>
      <c r="G24" s="88">
        <v>100</v>
      </c>
      <c r="H24" s="71" t="str">
        <f t="shared" si="0"/>
        <v>475.000</v>
      </c>
      <c r="I24" s="72">
        <f t="shared" si="1"/>
        <v>2375000</v>
      </c>
      <c r="J24" s="112"/>
      <c r="K24" s="73"/>
      <c r="L24" s="92" t="s">
        <v>70</v>
      </c>
    </row>
    <row r="25" spans="1:12" s="8" customFormat="1" ht="18" customHeight="1">
      <c r="A25" s="6">
        <v>16</v>
      </c>
      <c r="B25" s="85" t="s">
        <v>1177</v>
      </c>
      <c r="C25" s="86" t="s">
        <v>1178</v>
      </c>
      <c r="D25" s="87" t="s">
        <v>81</v>
      </c>
      <c r="E25" s="84" t="s">
        <v>1170</v>
      </c>
      <c r="F25" s="89">
        <v>8.2799999999999994</v>
      </c>
      <c r="G25" s="88">
        <v>86</v>
      </c>
      <c r="H25" s="71" t="str">
        <f t="shared" si="0"/>
        <v>475.000</v>
      </c>
      <c r="I25" s="72">
        <f t="shared" si="1"/>
        <v>2375000</v>
      </c>
      <c r="J25" s="107"/>
      <c r="K25" s="73"/>
      <c r="L25" s="70"/>
    </row>
    <row r="26" spans="1:12" s="8" customFormat="1" ht="18" customHeight="1">
      <c r="A26" s="6">
        <v>17</v>
      </c>
      <c r="B26" s="85" t="s">
        <v>1207</v>
      </c>
      <c r="C26" s="86" t="s">
        <v>1208</v>
      </c>
      <c r="D26" s="87" t="s">
        <v>81</v>
      </c>
      <c r="E26" s="84" t="s">
        <v>1195</v>
      </c>
      <c r="F26" s="89">
        <v>8.8800000000000008</v>
      </c>
      <c r="G26" s="88">
        <v>100</v>
      </c>
      <c r="H26" s="71" t="str">
        <f t="shared" si="0"/>
        <v>475.000</v>
      </c>
      <c r="I26" s="72">
        <f t="shared" si="1"/>
        <v>2375000</v>
      </c>
      <c r="J26" s="105"/>
      <c r="K26" s="73"/>
      <c r="L26" s="70"/>
    </row>
    <row r="27" spans="1:12" s="8" customFormat="1" ht="18" customHeight="1">
      <c r="A27" s="6">
        <v>18</v>
      </c>
      <c r="B27" s="85" t="s">
        <v>1211</v>
      </c>
      <c r="C27" s="86" t="s">
        <v>707</v>
      </c>
      <c r="D27" s="87" t="s">
        <v>102</v>
      </c>
      <c r="E27" s="84" t="s">
        <v>1195</v>
      </c>
      <c r="F27" s="89">
        <v>8.65</v>
      </c>
      <c r="G27" s="88">
        <v>80</v>
      </c>
      <c r="H27" s="71" t="str">
        <f t="shared" si="0"/>
        <v>475.000</v>
      </c>
      <c r="I27" s="72">
        <f t="shared" si="1"/>
        <v>2375000</v>
      </c>
      <c r="J27" s="73"/>
      <c r="K27" s="73"/>
      <c r="L27" s="70"/>
    </row>
    <row r="28" spans="1:12" s="8" customFormat="1" ht="18" customHeight="1">
      <c r="A28" s="6">
        <v>19</v>
      </c>
      <c r="B28" s="85" t="s">
        <v>1215</v>
      </c>
      <c r="C28" s="86" t="s">
        <v>112</v>
      </c>
      <c r="D28" s="87" t="s">
        <v>761</v>
      </c>
      <c r="E28" s="84" t="s">
        <v>1195</v>
      </c>
      <c r="F28" s="89">
        <v>8.1</v>
      </c>
      <c r="G28" s="88">
        <v>100</v>
      </c>
      <c r="H28" s="71" t="str">
        <f t="shared" si="0"/>
        <v>475.000</v>
      </c>
      <c r="I28" s="72">
        <f t="shared" si="1"/>
        <v>2375000</v>
      </c>
      <c r="J28" s="112"/>
      <c r="K28" s="73"/>
      <c r="L28" s="70"/>
    </row>
    <row r="29" spans="1:12" s="8" customFormat="1" ht="18" customHeight="1">
      <c r="A29" s="6">
        <v>20</v>
      </c>
      <c r="B29" s="85" t="s">
        <v>1222</v>
      </c>
      <c r="C29" s="86" t="s">
        <v>1223</v>
      </c>
      <c r="D29" s="87" t="s">
        <v>169</v>
      </c>
      <c r="E29" s="84" t="s">
        <v>1195</v>
      </c>
      <c r="F29" s="89">
        <v>8.9499999999999993</v>
      </c>
      <c r="G29" s="88">
        <v>100</v>
      </c>
      <c r="H29" s="71" t="str">
        <f t="shared" si="0"/>
        <v>475.000</v>
      </c>
      <c r="I29" s="72">
        <f t="shared" si="1"/>
        <v>2375000</v>
      </c>
      <c r="J29" s="112"/>
      <c r="K29" s="73"/>
      <c r="L29" s="70"/>
    </row>
    <row r="30" spans="1:12" s="8" customFormat="1" ht="18" customHeight="1">
      <c r="A30" s="6">
        <v>21</v>
      </c>
      <c r="B30" s="85" t="s">
        <v>1227</v>
      </c>
      <c r="C30" s="86" t="s">
        <v>1228</v>
      </c>
      <c r="D30" s="87" t="s">
        <v>1229</v>
      </c>
      <c r="E30" s="84" t="s">
        <v>1230</v>
      </c>
      <c r="F30" s="89">
        <v>8.61</v>
      </c>
      <c r="G30" s="88">
        <v>94</v>
      </c>
      <c r="H30" s="71" t="str">
        <f t="shared" si="0"/>
        <v>475.000</v>
      </c>
      <c r="I30" s="72">
        <f t="shared" si="1"/>
        <v>2375000</v>
      </c>
      <c r="J30" s="112"/>
      <c r="K30" s="73"/>
      <c r="L30" s="70"/>
    </row>
    <row r="31" spans="1:12" s="8" customFormat="1" ht="18" customHeight="1">
      <c r="A31" s="6">
        <v>22</v>
      </c>
      <c r="B31" s="85" t="s">
        <v>1238</v>
      </c>
      <c r="C31" s="86" t="s">
        <v>162</v>
      </c>
      <c r="D31" s="87" t="s">
        <v>102</v>
      </c>
      <c r="E31" s="84" t="s">
        <v>1230</v>
      </c>
      <c r="F31" s="89">
        <v>8.26</v>
      </c>
      <c r="G31" s="88">
        <v>97</v>
      </c>
      <c r="H31" s="71" t="str">
        <f t="shared" si="0"/>
        <v>475.000</v>
      </c>
      <c r="I31" s="72">
        <f t="shared" si="1"/>
        <v>2375000</v>
      </c>
      <c r="J31" s="73"/>
      <c r="K31" s="73"/>
      <c r="L31" s="70"/>
    </row>
    <row r="32" spans="1:12" s="8" customFormat="1" ht="18" customHeight="1">
      <c r="A32" s="6">
        <v>23</v>
      </c>
      <c r="B32" s="85" t="s">
        <v>1286</v>
      </c>
      <c r="C32" s="86" t="s">
        <v>1287</v>
      </c>
      <c r="D32" s="87" t="s">
        <v>1288</v>
      </c>
      <c r="E32" s="84" t="s">
        <v>1285</v>
      </c>
      <c r="F32" s="89">
        <v>8.56</v>
      </c>
      <c r="G32" s="88">
        <v>80</v>
      </c>
      <c r="H32" s="71" t="str">
        <f t="shared" si="0"/>
        <v>475.000</v>
      </c>
      <c r="I32" s="72">
        <f t="shared" si="1"/>
        <v>2375000</v>
      </c>
      <c r="J32" s="73"/>
      <c r="K32" s="73"/>
      <c r="L32" s="70"/>
    </row>
    <row r="33" spans="1:12" s="8" customFormat="1" ht="18" customHeight="1">
      <c r="A33" s="6">
        <v>24</v>
      </c>
      <c r="B33" s="85" t="s">
        <v>1305</v>
      </c>
      <c r="C33" s="86" t="s">
        <v>435</v>
      </c>
      <c r="D33" s="87" t="s">
        <v>1306</v>
      </c>
      <c r="E33" s="84" t="s">
        <v>1295</v>
      </c>
      <c r="F33" s="89">
        <v>8.3000000000000007</v>
      </c>
      <c r="G33" s="88">
        <v>97</v>
      </c>
      <c r="H33" s="71" t="str">
        <f t="shared" si="0"/>
        <v>475.000</v>
      </c>
      <c r="I33" s="72">
        <f t="shared" si="1"/>
        <v>2375000</v>
      </c>
      <c r="J33" s="112"/>
      <c r="K33" s="73"/>
      <c r="L33" s="70"/>
    </row>
    <row r="34" spans="1:12" s="8" customFormat="1" ht="18" customHeight="1">
      <c r="A34" s="6">
        <v>25</v>
      </c>
      <c r="B34" s="85" t="s">
        <v>1323</v>
      </c>
      <c r="C34" s="86" t="s">
        <v>1324</v>
      </c>
      <c r="D34" s="87" t="s">
        <v>1153</v>
      </c>
      <c r="E34" s="84" t="s">
        <v>1325</v>
      </c>
      <c r="F34" s="89">
        <v>8.5</v>
      </c>
      <c r="G34" s="88">
        <v>84</v>
      </c>
      <c r="H34" s="71" t="str">
        <f t="shared" si="0"/>
        <v>475.000</v>
      </c>
      <c r="I34" s="72">
        <f t="shared" si="1"/>
        <v>2375000</v>
      </c>
      <c r="J34" s="112"/>
      <c r="K34" s="73"/>
      <c r="L34" s="70"/>
    </row>
    <row r="35" spans="1:12" s="8" customFormat="1" ht="18" customHeight="1">
      <c r="A35" s="6">
        <v>26</v>
      </c>
      <c r="B35" s="85" t="s">
        <v>1339</v>
      </c>
      <c r="C35" s="86" t="s">
        <v>136</v>
      </c>
      <c r="D35" s="87" t="s">
        <v>84</v>
      </c>
      <c r="E35" s="84" t="s">
        <v>1335</v>
      </c>
      <c r="F35" s="89">
        <v>8.07</v>
      </c>
      <c r="G35" s="88">
        <v>89</v>
      </c>
      <c r="H35" s="71" t="str">
        <f t="shared" si="0"/>
        <v>475.000</v>
      </c>
      <c r="I35" s="72">
        <f t="shared" si="1"/>
        <v>2375000</v>
      </c>
      <c r="J35" s="112"/>
      <c r="K35" s="73"/>
      <c r="L35" s="70"/>
    </row>
    <row r="36" spans="1:12" s="8" customFormat="1" ht="18" customHeight="1">
      <c r="A36" s="6">
        <v>27</v>
      </c>
      <c r="B36" s="85" t="s">
        <v>1356</v>
      </c>
      <c r="C36" s="86" t="s">
        <v>1357</v>
      </c>
      <c r="D36" s="87" t="s">
        <v>183</v>
      </c>
      <c r="E36" s="84" t="s">
        <v>1358</v>
      </c>
      <c r="F36" s="89">
        <v>8.0399999999999991</v>
      </c>
      <c r="G36" s="88">
        <v>86</v>
      </c>
      <c r="H36" s="71" t="str">
        <f t="shared" si="0"/>
        <v>475.000</v>
      </c>
      <c r="I36" s="72">
        <f t="shared" si="1"/>
        <v>2375000</v>
      </c>
      <c r="J36" s="112"/>
      <c r="K36" s="73"/>
      <c r="L36" s="91"/>
    </row>
    <row r="37" spans="1:12" s="8" customFormat="1" ht="18" customHeight="1">
      <c r="A37" s="6">
        <v>28</v>
      </c>
      <c r="B37" s="85" t="s">
        <v>1362</v>
      </c>
      <c r="C37" s="86" t="s">
        <v>1363</v>
      </c>
      <c r="D37" s="87" t="s">
        <v>173</v>
      </c>
      <c r="E37" s="84" t="s">
        <v>1358</v>
      </c>
      <c r="F37" s="89">
        <v>8.16</v>
      </c>
      <c r="G37" s="88">
        <v>86</v>
      </c>
      <c r="H37" s="71" t="str">
        <f t="shared" si="0"/>
        <v>475.000</v>
      </c>
      <c r="I37" s="72">
        <f t="shared" si="1"/>
        <v>2375000</v>
      </c>
      <c r="J37" s="122"/>
      <c r="K37" s="73"/>
      <c r="L37" s="70"/>
    </row>
    <row r="38" spans="1:12" s="8" customFormat="1" ht="18" customHeight="1">
      <c r="A38" s="6">
        <v>29</v>
      </c>
      <c r="B38" s="85" t="s">
        <v>1366</v>
      </c>
      <c r="C38" s="86" t="s">
        <v>1278</v>
      </c>
      <c r="D38" s="87" t="s">
        <v>1367</v>
      </c>
      <c r="E38" s="84" t="s">
        <v>1358</v>
      </c>
      <c r="F38" s="89">
        <v>8.0399999999999991</v>
      </c>
      <c r="G38" s="88">
        <v>85</v>
      </c>
      <c r="H38" s="71" t="str">
        <f t="shared" si="0"/>
        <v>475.000</v>
      </c>
      <c r="I38" s="72">
        <f t="shared" si="1"/>
        <v>2375000</v>
      </c>
      <c r="J38" s="112"/>
      <c r="K38" s="73"/>
      <c r="L38" s="156"/>
    </row>
    <row r="39" spans="1:12" s="8" customFormat="1" ht="18" customHeight="1">
      <c r="A39" s="6">
        <v>30</v>
      </c>
      <c r="B39" s="85" t="s">
        <v>1432</v>
      </c>
      <c r="C39" s="86" t="s">
        <v>1433</v>
      </c>
      <c r="D39" s="87" t="s">
        <v>1434</v>
      </c>
      <c r="E39" s="84" t="s">
        <v>1428</v>
      </c>
      <c r="F39" s="89">
        <v>8.56</v>
      </c>
      <c r="G39" s="88">
        <v>82</v>
      </c>
      <c r="H39" s="71" t="str">
        <f t="shared" si="0"/>
        <v>475.000</v>
      </c>
      <c r="I39" s="72">
        <f t="shared" si="1"/>
        <v>2375000</v>
      </c>
      <c r="J39" s="112"/>
      <c r="K39" s="73"/>
      <c r="L39" s="101"/>
    </row>
    <row r="40" spans="1:12" s="8" customFormat="1" ht="18" customHeight="1">
      <c r="A40" s="6">
        <v>31</v>
      </c>
      <c r="B40" s="85" t="s">
        <v>1450</v>
      </c>
      <c r="C40" s="86" t="s">
        <v>1451</v>
      </c>
      <c r="D40" s="87" t="s">
        <v>192</v>
      </c>
      <c r="E40" s="84" t="s">
        <v>1447</v>
      </c>
      <c r="F40" s="89">
        <v>8.11</v>
      </c>
      <c r="G40" s="88">
        <v>80</v>
      </c>
      <c r="H40" s="71" t="str">
        <f t="shared" si="0"/>
        <v>475.000</v>
      </c>
      <c r="I40" s="72">
        <f t="shared" si="1"/>
        <v>2375000</v>
      </c>
      <c r="J40" s="112"/>
      <c r="K40" s="73"/>
      <c r="L40" s="92"/>
    </row>
    <row r="41" spans="1:12" s="8" customFormat="1" ht="18" customHeight="1">
      <c r="A41" s="6">
        <v>32</v>
      </c>
      <c r="B41" s="85" t="s">
        <v>1470</v>
      </c>
      <c r="C41" s="86" t="s">
        <v>1471</v>
      </c>
      <c r="D41" s="87" t="s">
        <v>179</v>
      </c>
      <c r="E41" s="84" t="s">
        <v>1454</v>
      </c>
      <c r="F41" s="89">
        <v>8.3000000000000007</v>
      </c>
      <c r="G41" s="88">
        <v>85</v>
      </c>
      <c r="H41" s="71" t="str">
        <f t="shared" si="0"/>
        <v>475.000</v>
      </c>
      <c r="I41" s="72">
        <f t="shared" si="1"/>
        <v>2375000</v>
      </c>
      <c r="J41" s="112"/>
      <c r="K41" s="73"/>
      <c r="L41" s="92" t="s">
        <v>70</v>
      </c>
    </row>
    <row r="42" spans="1:12" s="8" customFormat="1" ht="18" customHeight="1">
      <c r="A42" s="6">
        <v>33</v>
      </c>
      <c r="B42" s="85" t="s">
        <v>1486</v>
      </c>
      <c r="C42" s="86" t="s">
        <v>978</v>
      </c>
      <c r="D42" s="87" t="s">
        <v>1487</v>
      </c>
      <c r="E42" s="84" t="s">
        <v>1484</v>
      </c>
      <c r="F42" s="89">
        <v>9.56</v>
      </c>
      <c r="G42" s="88">
        <v>81</v>
      </c>
      <c r="H42" s="71" t="str">
        <f t="shared" si="0"/>
        <v>475.000</v>
      </c>
      <c r="I42" s="72">
        <f t="shared" si="1"/>
        <v>2375000</v>
      </c>
      <c r="J42" s="73"/>
      <c r="K42" s="73"/>
      <c r="L42" s="82"/>
    </row>
    <row r="43" spans="1:12" s="8" customFormat="1" ht="18" customHeight="1">
      <c r="A43" s="6">
        <v>34</v>
      </c>
      <c r="B43" s="85" t="s">
        <v>1504</v>
      </c>
      <c r="C43" s="86" t="s">
        <v>240</v>
      </c>
      <c r="D43" s="87" t="s">
        <v>761</v>
      </c>
      <c r="E43" s="84" t="s">
        <v>1493</v>
      </c>
      <c r="F43" s="89">
        <v>8.18</v>
      </c>
      <c r="G43" s="88">
        <v>80</v>
      </c>
      <c r="H43" s="71" t="str">
        <f t="shared" si="0"/>
        <v>475.000</v>
      </c>
      <c r="I43" s="72">
        <f t="shared" si="1"/>
        <v>2375000</v>
      </c>
      <c r="J43" s="112"/>
      <c r="K43" s="73"/>
      <c r="L43" s="92"/>
    </row>
    <row r="44" spans="1:12" s="8" customFormat="1" ht="18" customHeight="1">
      <c r="A44" s="6">
        <v>35</v>
      </c>
      <c r="B44" s="85" t="s">
        <v>1521</v>
      </c>
      <c r="C44" s="86" t="s">
        <v>1522</v>
      </c>
      <c r="D44" s="87" t="s">
        <v>461</v>
      </c>
      <c r="E44" s="84" t="s">
        <v>1518</v>
      </c>
      <c r="F44" s="89">
        <v>9.26</v>
      </c>
      <c r="G44" s="88">
        <v>81</v>
      </c>
      <c r="H44" s="71" t="str">
        <f t="shared" si="0"/>
        <v>475.000</v>
      </c>
      <c r="I44" s="72">
        <f t="shared" si="1"/>
        <v>2375000</v>
      </c>
      <c r="J44" s="73"/>
      <c r="K44" s="73"/>
      <c r="L44" s="91"/>
    </row>
    <row r="45" spans="1:12" s="8" customFormat="1" ht="18" customHeight="1">
      <c r="A45" s="6">
        <v>36</v>
      </c>
      <c r="B45" s="85" t="s">
        <v>1545</v>
      </c>
      <c r="C45" s="86" t="s">
        <v>1546</v>
      </c>
      <c r="D45" s="87" t="s">
        <v>185</v>
      </c>
      <c r="E45" s="84" t="s">
        <v>1542</v>
      </c>
      <c r="F45" s="89">
        <v>8.8000000000000007</v>
      </c>
      <c r="G45" s="88">
        <v>98</v>
      </c>
      <c r="H45" s="71" t="str">
        <f t="shared" si="0"/>
        <v>475.000</v>
      </c>
      <c r="I45" s="72">
        <f t="shared" si="1"/>
        <v>2375000</v>
      </c>
      <c r="J45" s="73"/>
      <c r="K45" s="73"/>
      <c r="L45" s="101"/>
    </row>
    <row r="46" spans="1:12" s="8" customFormat="1" ht="18" customHeight="1">
      <c r="A46" s="6">
        <v>37</v>
      </c>
      <c r="B46" s="85" t="s">
        <v>1550</v>
      </c>
      <c r="C46" s="86" t="s">
        <v>1551</v>
      </c>
      <c r="D46" s="87" t="s">
        <v>262</v>
      </c>
      <c r="E46" s="84" t="s">
        <v>1542</v>
      </c>
      <c r="F46" s="89">
        <v>8.1999999999999993</v>
      </c>
      <c r="G46" s="88">
        <v>80</v>
      </c>
      <c r="H46" s="71" t="str">
        <f t="shared" si="0"/>
        <v>475.000</v>
      </c>
      <c r="I46" s="72">
        <f t="shared" si="1"/>
        <v>2375000</v>
      </c>
      <c r="J46" s="112"/>
      <c r="K46" s="73"/>
      <c r="L46" s="92" t="s">
        <v>70</v>
      </c>
    </row>
    <row r="47" spans="1:12" s="8" customFormat="1" ht="18" customHeight="1">
      <c r="A47" s="6">
        <v>38</v>
      </c>
      <c r="B47" s="85" t="s">
        <v>1552</v>
      </c>
      <c r="C47" s="86" t="s">
        <v>817</v>
      </c>
      <c r="D47" s="87" t="s">
        <v>188</v>
      </c>
      <c r="E47" s="84" t="s">
        <v>1542</v>
      </c>
      <c r="F47" s="89">
        <v>8.25</v>
      </c>
      <c r="G47" s="88">
        <v>82</v>
      </c>
      <c r="H47" s="71" t="str">
        <f t="shared" si="0"/>
        <v>475.000</v>
      </c>
      <c r="I47" s="72">
        <f t="shared" si="1"/>
        <v>2375000</v>
      </c>
      <c r="J47" s="112"/>
      <c r="K47" s="73"/>
      <c r="L47" s="92" t="s">
        <v>70</v>
      </c>
    </row>
    <row r="48" spans="1:12" s="8" customFormat="1" ht="18" customHeight="1">
      <c r="A48" s="6">
        <v>39</v>
      </c>
      <c r="B48" s="85" t="s">
        <v>1554</v>
      </c>
      <c r="C48" s="86" t="s">
        <v>1555</v>
      </c>
      <c r="D48" s="87" t="s">
        <v>1556</v>
      </c>
      <c r="E48" s="84" t="s">
        <v>1542</v>
      </c>
      <c r="F48" s="89">
        <v>8.85</v>
      </c>
      <c r="G48" s="88">
        <v>80</v>
      </c>
      <c r="H48" s="71" t="str">
        <f t="shared" si="0"/>
        <v>475.000</v>
      </c>
      <c r="I48" s="72">
        <f t="shared" si="1"/>
        <v>2375000</v>
      </c>
      <c r="J48" s="75"/>
      <c r="K48" s="73"/>
      <c r="L48" s="92"/>
    </row>
    <row r="49" spans="1:12" s="8" customFormat="1" ht="18" customHeight="1">
      <c r="A49" s="6">
        <v>40</v>
      </c>
      <c r="B49" s="85" t="s">
        <v>1563</v>
      </c>
      <c r="C49" s="86" t="s">
        <v>1564</v>
      </c>
      <c r="D49" s="87" t="s">
        <v>705</v>
      </c>
      <c r="E49" s="84" t="s">
        <v>1558</v>
      </c>
      <c r="F49" s="89">
        <v>8.25</v>
      </c>
      <c r="G49" s="88">
        <v>90</v>
      </c>
      <c r="H49" s="71" t="str">
        <f t="shared" si="0"/>
        <v>475.000</v>
      </c>
      <c r="I49" s="72">
        <f t="shared" si="1"/>
        <v>2375000</v>
      </c>
      <c r="J49" s="122"/>
      <c r="K49" s="73"/>
      <c r="L49" s="92" t="s">
        <v>70</v>
      </c>
    </row>
    <row r="50" spans="1:12" s="8" customFormat="1" ht="18" customHeight="1">
      <c r="A50" s="6">
        <v>41</v>
      </c>
      <c r="B50" s="85" t="s">
        <v>1594</v>
      </c>
      <c r="C50" s="86" t="s">
        <v>1595</v>
      </c>
      <c r="D50" s="87" t="s">
        <v>93</v>
      </c>
      <c r="E50" s="84" t="s">
        <v>1574</v>
      </c>
      <c r="F50" s="89">
        <v>8.15</v>
      </c>
      <c r="G50" s="88">
        <v>80</v>
      </c>
      <c r="H50" s="71" t="str">
        <f t="shared" si="0"/>
        <v>475.000</v>
      </c>
      <c r="I50" s="72">
        <f t="shared" si="1"/>
        <v>2375000</v>
      </c>
      <c r="J50" s="105"/>
      <c r="K50" s="73"/>
      <c r="L50" s="91"/>
    </row>
    <row r="51" spans="1:12" s="8" customFormat="1" ht="18" customHeight="1">
      <c r="A51" s="6">
        <v>42</v>
      </c>
      <c r="B51" s="85" t="s">
        <v>1596</v>
      </c>
      <c r="C51" s="86" t="s">
        <v>1597</v>
      </c>
      <c r="D51" s="87" t="s">
        <v>100</v>
      </c>
      <c r="E51" s="84" t="s">
        <v>1598</v>
      </c>
      <c r="F51" s="89">
        <v>8.0299999999999994</v>
      </c>
      <c r="G51" s="88">
        <v>90</v>
      </c>
      <c r="H51" s="71" t="str">
        <f t="shared" si="0"/>
        <v>475.000</v>
      </c>
      <c r="I51" s="72">
        <f t="shared" si="1"/>
        <v>2375000</v>
      </c>
      <c r="J51" s="107"/>
      <c r="K51" s="73"/>
      <c r="L51" s="92" t="s">
        <v>70</v>
      </c>
    </row>
    <row r="52" spans="1:12" s="8" customFormat="1" ht="18" customHeight="1">
      <c r="A52" s="6">
        <v>43</v>
      </c>
      <c r="B52" s="85" t="s">
        <v>1617</v>
      </c>
      <c r="C52" s="86" t="s">
        <v>1320</v>
      </c>
      <c r="D52" s="87" t="s">
        <v>102</v>
      </c>
      <c r="E52" s="84" t="s">
        <v>1616</v>
      </c>
      <c r="F52" s="89">
        <v>8.9</v>
      </c>
      <c r="G52" s="88">
        <v>96</v>
      </c>
      <c r="H52" s="71" t="str">
        <f t="shared" si="0"/>
        <v>475.000</v>
      </c>
      <c r="I52" s="72">
        <f t="shared" si="1"/>
        <v>2375000</v>
      </c>
      <c r="J52" s="112"/>
      <c r="K52" s="73"/>
      <c r="L52" s="91"/>
    </row>
    <row r="53" spans="1:12" s="8" customFormat="1" ht="18" customHeight="1">
      <c r="A53" s="6">
        <v>44</v>
      </c>
      <c r="B53" s="85" t="s">
        <v>1623</v>
      </c>
      <c r="C53" s="86" t="s">
        <v>240</v>
      </c>
      <c r="D53" s="87" t="s">
        <v>638</v>
      </c>
      <c r="E53" s="84" t="s">
        <v>1616</v>
      </c>
      <c r="F53" s="89">
        <v>8.1999999999999993</v>
      </c>
      <c r="G53" s="88">
        <v>88</v>
      </c>
      <c r="H53" s="71" t="str">
        <f t="shared" si="0"/>
        <v>475.000</v>
      </c>
      <c r="I53" s="72">
        <f t="shared" si="1"/>
        <v>2375000</v>
      </c>
      <c r="J53" s="110"/>
      <c r="K53" s="73"/>
      <c r="L53" s="91"/>
    </row>
    <row r="54" spans="1:12" s="8" customFormat="1" ht="18" customHeight="1">
      <c r="A54" s="6">
        <v>45</v>
      </c>
      <c r="B54" s="85" t="s">
        <v>1538</v>
      </c>
      <c r="C54" s="86" t="s">
        <v>1539</v>
      </c>
      <c r="D54" s="87" t="s">
        <v>116</v>
      </c>
      <c r="E54" s="84" t="s">
        <v>1537</v>
      </c>
      <c r="F54" s="89">
        <v>9.3800000000000008</v>
      </c>
      <c r="G54" s="88">
        <v>71</v>
      </c>
      <c r="H54" s="71" t="str">
        <f t="shared" si="0"/>
        <v>300.000</v>
      </c>
      <c r="I54" s="72">
        <f t="shared" si="1"/>
        <v>1500000</v>
      </c>
      <c r="J54" s="110"/>
      <c r="K54" s="73"/>
      <c r="L54" s="70"/>
    </row>
    <row r="55" spans="1:12" s="8" customFormat="1" ht="18" customHeight="1">
      <c r="A55" s="6">
        <v>46</v>
      </c>
      <c r="B55" s="85" t="s">
        <v>1529</v>
      </c>
      <c r="C55" s="86" t="s">
        <v>197</v>
      </c>
      <c r="D55" s="87" t="s">
        <v>176</v>
      </c>
      <c r="E55" s="84" t="s">
        <v>1525</v>
      </c>
      <c r="F55" s="88">
        <v>9.32</v>
      </c>
      <c r="G55" s="88">
        <v>78</v>
      </c>
      <c r="H55" s="71" t="str">
        <f t="shared" si="0"/>
        <v>300.000</v>
      </c>
      <c r="I55" s="72">
        <f t="shared" si="1"/>
        <v>1500000</v>
      </c>
      <c r="J55" s="113"/>
      <c r="K55" s="73"/>
      <c r="L55" s="70"/>
    </row>
    <row r="56" spans="1:12" s="8" customFormat="1" ht="18" customHeight="1">
      <c r="A56" s="6">
        <v>47</v>
      </c>
      <c r="B56" s="85" t="s">
        <v>1505</v>
      </c>
      <c r="C56" s="86" t="s">
        <v>191</v>
      </c>
      <c r="D56" s="87" t="s">
        <v>113</v>
      </c>
      <c r="E56" s="84" t="s">
        <v>1493</v>
      </c>
      <c r="F56" s="89">
        <v>9</v>
      </c>
      <c r="G56" s="88">
        <v>76</v>
      </c>
      <c r="H56" s="71" t="str">
        <f t="shared" si="0"/>
        <v>300.000</v>
      </c>
      <c r="I56" s="72">
        <f t="shared" si="1"/>
        <v>1500000</v>
      </c>
      <c r="J56" s="110"/>
      <c r="K56" s="73"/>
      <c r="L56" s="92" t="s">
        <v>70</v>
      </c>
    </row>
    <row r="57" spans="1:12" s="8" customFormat="1" ht="18" customHeight="1">
      <c r="A57" s="6">
        <v>48</v>
      </c>
      <c r="B57" s="85" t="s">
        <v>1536</v>
      </c>
      <c r="C57" s="86" t="s">
        <v>91</v>
      </c>
      <c r="D57" s="87" t="s">
        <v>139</v>
      </c>
      <c r="E57" s="84" t="s">
        <v>1537</v>
      </c>
      <c r="F57" s="89">
        <v>8.9</v>
      </c>
      <c r="G57" s="88">
        <v>74</v>
      </c>
      <c r="H57" s="71" t="str">
        <f t="shared" si="0"/>
        <v>300.000</v>
      </c>
      <c r="I57" s="72">
        <f t="shared" si="1"/>
        <v>1500000</v>
      </c>
      <c r="J57" s="73"/>
      <c r="K57" s="73"/>
      <c r="L57" s="92"/>
    </row>
    <row r="58" spans="1:12" s="8" customFormat="1" ht="18" customHeight="1">
      <c r="A58" s="6">
        <v>49</v>
      </c>
      <c r="B58" s="85" t="s">
        <v>1480</v>
      </c>
      <c r="C58" s="86" t="s">
        <v>1481</v>
      </c>
      <c r="D58" s="87" t="s">
        <v>130</v>
      </c>
      <c r="E58" s="84" t="s">
        <v>1479</v>
      </c>
      <c r="F58" s="89">
        <v>8.82</v>
      </c>
      <c r="G58" s="88">
        <v>79</v>
      </c>
      <c r="H58" s="71" t="str">
        <f t="shared" si="0"/>
        <v>300.000</v>
      </c>
      <c r="I58" s="72">
        <f t="shared" si="1"/>
        <v>1500000</v>
      </c>
      <c r="J58" s="112"/>
      <c r="K58" s="73"/>
      <c r="L58" s="91"/>
    </row>
    <row r="59" spans="1:12" s="8" customFormat="1" ht="18" customHeight="1">
      <c r="A59" s="6">
        <v>50</v>
      </c>
      <c r="B59" s="85" t="s">
        <v>1567</v>
      </c>
      <c r="C59" s="86" t="s">
        <v>1568</v>
      </c>
      <c r="D59" s="87" t="s">
        <v>108</v>
      </c>
      <c r="E59" s="84" t="s">
        <v>1558</v>
      </c>
      <c r="F59" s="89">
        <v>8.75</v>
      </c>
      <c r="G59" s="88">
        <v>71</v>
      </c>
      <c r="H59" s="71" t="str">
        <f t="shared" si="0"/>
        <v>300.000</v>
      </c>
      <c r="I59" s="72">
        <f t="shared" si="1"/>
        <v>1500000</v>
      </c>
      <c r="J59" s="112"/>
      <c r="K59" s="73"/>
      <c r="L59" s="92" t="s">
        <v>70</v>
      </c>
    </row>
    <row r="60" spans="1:12" s="8" customFormat="1" ht="18" customHeight="1">
      <c r="A60" s="6">
        <v>51</v>
      </c>
      <c r="B60" s="85" t="s">
        <v>1526</v>
      </c>
      <c r="C60" s="86" t="s">
        <v>1527</v>
      </c>
      <c r="D60" s="87" t="s">
        <v>1528</v>
      </c>
      <c r="E60" s="84" t="s">
        <v>1525</v>
      </c>
      <c r="F60" s="88">
        <v>8.68</v>
      </c>
      <c r="G60" s="88">
        <v>70</v>
      </c>
      <c r="H60" s="71" t="str">
        <f t="shared" si="0"/>
        <v>300.000</v>
      </c>
      <c r="I60" s="72">
        <f t="shared" si="1"/>
        <v>1500000</v>
      </c>
      <c r="J60" s="112"/>
      <c r="K60" s="73"/>
      <c r="L60" s="101"/>
    </row>
    <row r="61" spans="1:12" s="8" customFormat="1" ht="18" customHeight="1">
      <c r="A61" s="6">
        <v>52</v>
      </c>
      <c r="B61" s="85" t="s">
        <v>1534</v>
      </c>
      <c r="C61" s="86" t="s">
        <v>1535</v>
      </c>
      <c r="D61" s="87" t="s">
        <v>173</v>
      </c>
      <c r="E61" s="84" t="s">
        <v>1525</v>
      </c>
      <c r="F61" s="88">
        <v>8.68</v>
      </c>
      <c r="G61" s="88">
        <v>70</v>
      </c>
      <c r="H61" s="71" t="str">
        <f t="shared" si="0"/>
        <v>300.000</v>
      </c>
      <c r="I61" s="72">
        <f t="shared" si="1"/>
        <v>1500000</v>
      </c>
      <c r="J61" s="122"/>
      <c r="K61" s="73"/>
      <c r="L61" s="70"/>
    </row>
    <row r="62" spans="1:12" s="8" customFormat="1" ht="18" customHeight="1">
      <c r="A62" s="6">
        <v>53</v>
      </c>
      <c r="B62" s="85" t="s">
        <v>1569</v>
      </c>
      <c r="C62" s="86" t="s">
        <v>1570</v>
      </c>
      <c r="D62" s="87" t="s">
        <v>107</v>
      </c>
      <c r="E62" s="84" t="s">
        <v>1558</v>
      </c>
      <c r="F62" s="89">
        <v>8.65</v>
      </c>
      <c r="G62" s="88">
        <v>70</v>
      </c>
      <c r="H62" s="71" t="str">
        <f t="shared" si="0"/>
        <v>300.000</v>
      </c>
      <c r="I62" s="72">
        <f t="shared" si="1"/>
        <v>1500000</v>
      </c>
      <c r="J62" s="112"/>
      <c r="K62" s="73"/>
      <c r="L62" s="92" t="s">
        <v>70</v>
      </c>
    </row>
    <row r="63" spans="1:12" s="8" customFormat="1" ht="18" customHeight="1">
      <c r="A63" s="6">
        <v>54</v>
      </c>
      <c r="B63" s="85" t="s">
        <v>1515</v>
      </c>
      <c r="C63" s="86" t="s">
        <v>1516</v>
      </c>
      <c r="D63" s="87" t="s">
        <v>1517</v>
      </c>
      <c r="E63" s="84" t="s">
        <v>1518</v>
      </c>
      <c r="F63" s="89">
        <v>8.56</v>
      </c>
      <c r="G63" s="88">
        <v>71</v>
      </c>
      <c r="H63" s="71" t="str">
        <f t="shared" si="0"/>
        <v>300.000</v>
      </c>
      <c r="I63" s="72">
        <f t="shared" si="1"/>
        <v>1500000</v>
      </c>
      <c r="J63" s="112"/>
      <c r="K63" s="73"/>
      <c r="L63" s="91"/>
    </row>
    <row r="64" spans="1:12" s="8" customFormat="1" ht="18" customHeight="1">
      <c r="A64" s="6">
        <v>55</v>
      </c>
      <c r="B64" s="85" t="s">
        <v>1116</v>
      </c>
      <c r="C64" s="86" t="s">
        <v>1117</v>
      </c>
      <c r="D64" s="87" t="s">
        <v>97</v>
      </c>
      <c r="E64" s="84" t="s">
        <v>1118</v>
      </c>
      <c r="F64" s="89">
        <v>8.35</v>
      </c>
      <c r="G64" s="88">
        <v>75</v>
      </c>
      <c r="H64" s="71" t="str">
        <f t="shared" si="0"/>
        <v>300.000</v>
      </c>
      <c r="I64" s="72">
        <f t="shared" si="1"/>
        <v>1500000</v>
      </c>
      <c r="J64" s="112"/>
      <c r="K64" s="73"/>
      <c r="L64" s="70"/>
    </row>
    <row r="65" spans="1:12" s="8" customFormat="1" ht="18" customHeight="1">
      <c r="A65" s="6">
        <v>56</v>
      </c>
      <c r="B65" s="85" t="s">
        <v>1081</v>
      </c>
      <c r="C65" s="86" t="s">
        <v>1082</v>
      </c>
      <c r="D65" s="87" t="s">
        <v>188</v>
      </c>
      <c r="E65" s="84" t="s">
        <v>1057</v>
      </c>
      <c r="F65" s="89">
        <v>8.33</v>
      </c>
      <c r="G65" s="88">
        <v>72</v>
      </c>
      <c r="H65" s="71" t="str">
        <f t="shared" si="0"/>
        <v>300.000</v>
      </c>
      <c r="I65" s="72">
        <f t="shared" si="1"/>
        <v>1500000</v>
      </c>
      <c r="J65" s="112"/>
      <c r="K65" s="73"/>
      <c r="L65" s="7"/>
    </row>
    <row r="66" spans="1:12" s="8" customFormat="1" ht="18" customHeight="1">
      <c r="A66" s="6">
        <v>57</v>
      </c>
      <c r="B66" s="85" t="s">
        <v>1101</v>
      </c>
      <c r="C66" s="86" t="s">
        <v>1102</v>
      </c>
      <c r="D66" s="87" t="s">
        <v>1103</v>
      </c>
      <c r="E66" s="84" t="s">
        <v>1097</v>
      </c>
      <c r="F66" s="89">
        <v>8.33</v>
      </c>
      <c r="G66" s="88">
        <v>72</v>
      </c>
      <c r="H66" s="71" t="str">
        <f t="shared" si="0"/>
        <v>300.000</v>
      </c>
      <c r="I66" s="72">
        <f t="shared" si="1"/>
        <v>1500000</v>
      </c>
      <c r="J66" s="112"/>
      <c r="K66" s="73"/>
      <c r="L66" s="70"/>
    </row>
    <row r="67" spans="1:12" s="8" customFormat="1" ht="18" customHeight="1">
      <c r="A67" s="6">
        <v>58</v>
      </c>
      <c r="B67" s="85" t="s">
        <v>1370</v>
      </c>
      <c r="C67" s="86" t="s">
        <v>878</v>
      </c>
      <c r="D67" s="87" t="s">
        <v>291</v>
      </c>
      <c r="E67" s="84" t="s">
        <v>1371</v>
      </c>
      <c r="F67" s="89">
        <v>8.2899999999999991</v>
      </c>
      <c r="G67" s="88">
        <v>77</v>
      </c>
      <c r="H67" s="71" t="str">
        <f t="shared" si="0"/>
        <v>300.000</v>
      </c>
      <c r="I67" s="72">
        <f t="shared" si="1"/>
        <v>1500000</v>
      </c>
      <c r="J67" s="110"/>
      <c r="K67" s="73"/>
      <c r="L67" s="70"/>
    </row>
    <row r="68" spans="1:12" s="8" customFormat="1" ht="18" customHeight="1">
      <c r="A68" s="6">
        <v>59</v>
      </c>
      <c r="B68" s="85" t="s">
        <v>1347</v>
      </c>
      <c r="C68" s="86" t="s">
        <v>240</v>
      </c>
      <c r="D68" s="87" t="s">
        <v>159</v>
      </c>
      <c r="E68" s="84" t="s">
        <v>1341</v>
      </c>
      <c r="F68" s="89">
        <v>8.27</v>
      </c>
      <c r="G68" s="88">
        <v>78</v>
      </c>
      <c r="H68" s="71" t="str">
        <f t="shared" si="0"/>
        <v>300.000</v>
      </c>
      <c r="I68" s="72">
        <f t="shared" si="1"/>
        <v>1500000</v>
      </c>
      <c r="J68" s="105"/>
      <c r="K68" s="73"/>
      <c r="L68" s="70"/>
    </row>
    <row r="69" spans="1:12" s="8" customFormat="1" ht="18" customHeight="1">
      <c r="A69" s="6">
        <v>60</v>
      </c>
      <c r="B69" s="85" t="s">
        <v>1576</v>
      </c>
      <c r="C69" s="86" t="s">
        <v>1568</v>
      </c>
      <c r="D69" s="87" t="s">
        <v>1577</v>
      </c>
      <c r="E69" s="84" t="s">
        <v>1574</v>
      </c>
      <c r="F69" s="89">
        <v>8.25</v>
      </c>
      <c r="G69" s="88">
        <v>77</v>
      </c>
      <c r="H69" s="71" t="str">
        <f t="shared" si="0"/>
        <v>300.000</v>
      </c>
      <c r="I69" s="72">
        <f t="shared" si="1"/>
        <v>1500000</v>
      </c>
      <c r="J69" s="112"/>
      <c r="K69" s="73"/>
      <c r="L69" s="92" t="s">
        <v>70</v>
      </c>
    </row>
    <row r="70" spans="1:12" s="8" customFormat="1" ht="18" customHeight="1">
      <c r="A70" s="6">
        <v>61</v>
      </c>
      <c r="B70" s="85" t="s">
        <v>1477</v>
      </c>
      <c r="C70" s="86" t="s">
        <v>1478</v>
      </c>
      <c r="D70" s="87" t="s">
        <v>295</v>
      </c>
      <c r="E70" s="84" t="s">
        <v>1479</v>
      </c>
      <c r="F70" s="89">
        <v>8.24</v>
      </c>
      <c r="G70" s="88">
        <v>74</v>
      </c>
      <c r="H70" s="71" t="str">
        <f t="shared" si="0"/>
        <v>300.000</v>
      </c>
      <c r="I70" s="72">
        <f t="shared" si="1"/>
        <v>1500000</v>
      </c>
      <c r="J70" s="112"/>
      <c r="K70" s="73"/>
      <c r="L70" s="91"/>
    </row>
    <row r="71" spans="1:12" s="8" customFormat="1" ht="18" customHeight="1">
      <c r="A71" s="6">
        <v>62</v>
      </c>
      <c r="B71" s="85" t="s">
        <v>1127</v>
      </c>
      <c r="C71" s="86" t="s">
        <v>752</v>
      </c>
      <c r="D71" s="87" t="s">
        <v>1128</v>
      </c>
      <c r="E71" s="84" t="s">
        <v>1118</v>
      </c>
      <c r="F71" s="89">
        <v>8.23</v>
      </c>
      <c r="G71" s="88">
        <v>71</v>
      </c>
      <c r="H71" s="71" t="str">
        <f t="shared" si="0"/>
        <v>300.000</v>
      </c>
      <c r="I71" s="72">
        <f t="shared" si="1"/>
        <v>1500000</v>
      </c>
      <c r="J71" s="73"/>
      <c r="K71" s="73"/>
      <c r="L71" s="74"/>
    </row>
    <row r="72" spans="1:12" s="8" customFormat="1" ht="18" customHeight="1">
      <c r="A72" s="6">
        <v>63</v>
      </c>
      <c r="B72" s="85" t="s">
        <v>1580</v>
      </c>
      <c r="C72" s="86" t="s">
        <v>1581</v>
      </c>
      <c r="D72" s="87" t="s">
        <v>1582</v>
      </c>
      <c r="E72" s="84" t="s">
        <v>1574</v>
      </c>
      <c r="F72" s="89">
        <v>8.1999999999999993</v>
      </c>
      <c r="G72" s="88">
        <v>72</v>
      </c>
      <c r="H72" s="71" t="str">
        <f t="shared" si="0"/>
        <v>300.000</v>
      </c>
      <c r="I72" s="72">
        <f t="shared" si="1"/>
        <v>1500000</v>
      </c>
      <c r="J72" s="112"/>
      <c r="K72" s="73"/>
      <c r="L72" s="92" t="s">
        <v>70</v>
      </c>
    </row>
    <row r="73" spans="1:12" s="8" customFormat="1" ht="18" customHeight="1">
      <c r="A73" s="6">
        <v>64</v>
      </c>
      <c r="B73" s="85" t="s">
        <v>1557</v>
      </c>
      <c r="C73" s="86" t="s">
        <v>163</v>
      </c>
      <c r="D73" s="87" t="s">
        <v>185</v>
      </c>
      <c r="E73" s="84" t="s">
        <v>1558</v>
      </c>
      <c r="F73" s="89">
        <v>8.15</v>
      </c>
      <c r="G73" s="88">
        <v>74</v>
      </c>
      <c r="H73" s="71" t="str">
        <f t="shared" ref="H73:H94" si="2">IF(AND(F73&gt;=9,G73&gt;=90),"550.000",IF(AND(F73&gt;=8,G73&gt;=80),"475.000",IF(AND(F73&gt;=7,G73&gt;=70),"300.000"," ")))</f>
        <v>300.000</v>
      </c>
      <c r="I73" s="72">
        <f t="shared" ref="I73:I94" si="3">H73*5</f>
        <v>1500000</v>
      </c>
      <c r="J73" s="113"/>
      <c r="K73" s="73"/>
      <c r="L73" s="92"/>
    </row>
    <row r="74" spans="1:12" s="8" customFormat="1" ht="18" customHeight="1">
      <c r="A74" s="6">
        <v>65</v>
      </c>
      <c r="B74" s="85" t="s">
        <v>1179</v>
      </c>
      <c r="C74" s="86" t="s">
        <v>1180</v>
      </c>
      <c r="D74" s="87" t="s">
        <v>404</v>
      </c>
      <c r="E74" s="84" t="s">
        <v>1170</v>
      </c>
      <c r="F74" s="89">
        <v>8.1300000000000008</v>
      </c>
      <c r="G74" s="88">
        <v>77</v>
      </c>
      <c r="H74" s="71" t="str">
        <f t="shared" si="2"/>
        <v>300.000</v>
      </c>
      <c r="I74" s="72">
        <f t="shared" si="3"/>
        <v>1500000</v>
      </c>
      <c r="J74" s="73"/>
      <c r="K74" s="73"/>
      <c r="L74" s="70"/>
    </row>
    <row r="75" spans="1:12" s="8" customFormat="1" ht="18" customHeight="1">
      <c r="A75" s="6">
        <v>66</v>
      </c>
      <c r="B75" s="85" t="s">
        <v>1592</v>
      </c>
      <c r="C75" s="86" t="s">
        <v>1593</v>
      </c>
      <c r="D75" s="87" t="s">
        <v>262</v>
      </c>
      <c r="E75" s="84" t="s">
        <v>1574</v>
      </c>
      <c r="F75" s="89">
        <v>8.1</v>
      </c>
      <c r="G75" s="88">
        <v>71</v>
      </c>
      <c r="H75" s="71" t="str">
        <f t="shared" si="2"/>
        <v>300.000</v>
      </c>
      <c r="I75" s="72">
        <f t="shared" si="3"/>
        <v>1500000</v>
      </c>
      <c r="J75" s="201"/>
      <c r="K75" s="73"/>
      <c r="L75" s="92" t="s">
        <v>70</v>
      </c>
    </row>
    <row r="76" spans="1:12" s="8" customFormat="1" ht="18" customHeight="1">
      <c r="A76" s="6">
        <v>67</v>
      </c>
      <c r="B76" s="85" t="s">
        <v>1058</v>
      </c>
      <c r="C76" s="86" t="s">
        <v>79</v>
      </c>
      <c r="D76" s="87" t="s">
        <v>103</v>
      </c>
      <c r="E76" s="84" t="s">
        <v>1057</v>
      </c>
      <c r="F76" s="89">
        <v>8.08</v>
      </c>
      <c r="G76" s="88">
        <v>78</v>
      </c>
      <c r="H76" s="71" t="str">
        <f t="shared" si="2"/>
        <v>300.000</v>
      </c>
      <c r="I76" s="72">
        <f t="shared" si="3"/>
        <v>1500000</v>
      </c>
      <c r="J76" s="112"/>
      <c r="K76" s="73"/>
      <c r="L76" s="70"/>
    </row>
    <row r="77" spans="1:12" s="8" customFormat="1" ht="18" customHeight="1">
      <c r="A77" s="6">
        <v>68</v>
      </c>
      <c r="B77" s="85" t="s">
        <v>1407</v>
      </c>
      <c r="C77" s="86" t="s">
        <v>1408</v>
      </c>
      <c r="D77" s="87" t="s">
        <v>133</v>
      </c>
      <c r="E77" s="84" t="s">
        <v>1409</v>
      </c>
      <c r="F77" s="89">
        <v>8.06</v>
      </c>
      <c r="G77" s="88">
        <v>79</v>
      </c>
      <c r="H77" s="71" t="str">
        <f t="shared" si="2"/>
        <v>300.000</v>
      </c>
      <c r="I77" s="72">
        <f t="shared" si="3"/>
        <v>1500000</v>
      </c>
      <c r="J77" s="112"/>
      <c r="K77" s="73"/>
      <c r="L77" s="91"/>
    </row>
    <row r="78" spans="1:12" s="8" customFormat="1" ht="18" customHeight="1">
      <c r="A78" s="6">
        <v>69</v>
      </c>
      <c r="B78" s="85" t="s">
        <v>1488</v>
      </c>
      <c r="C78" s="86" t="s">
        <v>1489</v>
      </c>
      <c r="D78" s="87" t="s">
        <v>111</v>
      </c>
      <c r="E78" s="84" t="s">
        <v>1484</v>
      </c>
      <c r="F78" s="89">
        <v>8.06</v>
      </c>
      <c r="G78" s="88">
        <v>72</v>
      </c>
      <c r="H78" s="71" t="str">
        <f t="shared" si="2"/>
        <v>300.000</v>
      </c>
      <c r="I78" s="72">
        <f t="shared" si="3"/>
        <v>1500000</v>
      </c>
      <c r="J78" s="110"/>
      <c r="K78" s="73"/>
      <c r="L78" s="92"/>
    </row>
    <row r="79" spans="1:12" s="8" customFormat="1" ht="18" customHeight="1">
      <c r="A79" s="6">
        <v>70</v>
      </c>
      <c r="B79" s="85" t="s">
        <v>1494</v>
      </c>
      <c r="C79" s="86" t="s">
        <v>1495</v>
      </c>
      <c r="D79" s="87" t="s">
        <v>295</v>
      </c>
      <c r="E79" s="84" t="s">
        <v>1493</v>
      </c>
      <c r="F79" s="89">
        <v>8.06</v>
      </c>
      <c r="G79" s="88">
        <v>77</v>
      </c>
      <c r="H79" s="71" t="str">
        <f t="shared" si="2"/>
        <v>300.000</v>
      </c>
      <c r="I79" s="72">
        <f t="shared" si="3"/>
        <v>1500000</v>
      </c>
      <c r="J79" s="112"/>
      <c r="K79" s="73"/>
      <c r="L79" s="92" t="s">
        <v>70</v>
      </c>
    </row>
    <row r="80" spans="1:12" s="8" customFormat="1" ht="18" customHeight="1">
      <c r="A80" s="6">
        <v>71</v>
      </c>
      <c r="B80" s="85" t="s">
        <v>1559</v>
      </c>
      <c r="C80" s="86" t="s">
        <v>1560</v>
      </c>
      <c r="D80" s="87" t="s">
        <v>101</v>
      </c>
      <c r="E80" s="84" t="s">
        <v>1558</v>
      </c>
      <c r="F80" s="89">
        <v>8.0500000000000007</v>
      </c>
      <c r="G80" s="88">
        <v>75</v>
      </c>
      <c r="H80" s="71" t="str">
        <f t="shared" si="2"/>
        <v>300.000</v>
      </c>
      <c r="I80" s="72">
        <f t="shared" si="3"/>
        <v>1500000</v>
      </c>
      <c r="J80" s="73"/>
      <c r="K80" s="73"/>
      <c r="L80" s="92" t="s">
        <v>70</v>
      </c>
    </row>
    <row r="81" spans="1:12" s="8" customFormat="1" ht="18" customHeight="1">
      <c r="A81" s="6">
        <v>72</v>
      </c>
      <c r="B81" s="85" t="s">
        <v>1280</v>
      </c>
      <c r="C81" s="86" t="s">
        <v>1281</v>
      </c>
      <c r="D81" s="87" t="s">
        <v>255</v>
      </c>
      <c r="E81" s="84" t="s">
        <v>1279</v>
      </c>
      <c r="F81" s="89">
        <v>8.02</v>
      </c>
      <c r="G81" s="88">
        <v>72</v>
      </c>
      <c r="H81" s="71" t="str">
        <f t="shared" si="2"/>
        <v>300.000</v>
      </c>
      <c r="I81" s="72">
        <f t="shared" si="3"/>
        <v>1500000</v>
      </c>
      <c r="J81" s="75"/>
      <c r="K81" s="73"/>
      <c r="L81" s="82"/>
    </row>
    <row r="82" spans="1:12" s="8" customFormat="1" ht="18" customHeight="1">
      <c r="A82" s="6">
        <v>73</v>
      </c>
      <c r="B82" s="85" t="s">
        <v>1485</v>
      </c>
      <c r="C82" s="86" t="s">
        <v>157</v>
      </c>
      <c r="D82" s="87" t="s">
        <v>153</v>
      </c>
      <c r="E82" s="84" t="s">
        <v>1484</v>
      </c>
      <c r="F82" s="89">
        <v>8</v>
      </c>
      <c r="G82" s="88">
        <v>70</v>
      </c>
      <c r="H82" s="71" t="str">
        <f t="shared" si="2"/>
        <v>300.000</v>
      </c>
      <c r="I82" s="72">
        <f t="shared" si="3"/>
        <v>1500000</v>
      </c>
      <c r="J82" s="105"/>
      <c r="K82" s="73"/>
      <c r="L82" s="91"/>
    </row>
    <row r="83" spans="1:12" s="8" customFormat="1" ht="18" customHeight="1">
      <c r="A83" s="6">
        <v>74</v>
      </c>
      <c r="B83" s="85" t="s">
        <v>1565</v>
      </c>
      <c r="C83" s="86" t="s">
        <v>1566</v>
      </c>
      <c r="D83" s="87" t="s">
        <v>108</v>
      </c>
      <c r="E83" s="84" t="s">
        <v>1558</v>
      </c>
      <c r="F83" s="89">
        <v>8</v>
      </c>
      <c r="G83" s="88">
        <v>77</v>
      </c>
      <c r="H83" s="71" t="str">
        <f t="shared" si="2"/>
        <v>300.000</v>
      </c>
      <c r="I83" s="72">
        <f t="shared" si="3"/>
        <v>1500000</v>
      </c>
      <c r="J83" s="112"/>
      <c r="K83" s="73"/>
      <c r="L83" s="92" t="s">
        <v>70</v>
      </c>
    </row>
    <row r="84" spans="1:12" s="8" customFormat="1" ht="18" customHeight="1">
      <c r="A84" s="6">
        <v>75</v>
      </c>
      <c r="B84" s="85" t="s">
        <v>1298</v>
      </c>
      <c r="C84" s="86" t="s">
        <v>1299</v>
      </c>
      <c r="D84" s="87" t="s">
        <v>739</v>
      </c>
      <c r="E84" s="84" t="s">
        <v>1295</v>
      </c>
      <c r="F84" s="89">
        <v>7.96</v>
      </c>
      <c r="G84" s="88">
        <v>100</v>
      </c>
      <c r="H84" s="71" t="str">
        <f t="shared" si="2"/>
        <v>300.000</v>
      </c>
      <c r="I84" s="72">
        <f t="shared" si="3"/>
        <v>1500000</v>
      </c>
      <c r="J84" s="112"/>
      <c r="K84" s="73"/>
      <c r="L84" s="7"/>
    </row>
    <row r="85" spans="1:12" s="8" customFormat="1" ht="18" customHeight="1">
      <c r="A85" s="6">
        <v>76</v>
      </c>
      <c r="B85" s="85" t="s">
        <v>1176</v>
      </c>
      <c r="C85" s="86" t="s">
        <v>166</v>
      </c>
      <c r="D85" s="87" t="s">
        <v>515</v>
      </c>
      <c r="E85" s="84" t="s">
        <v>1170</v>
      </c>
      <c r="F85" s="89">
        <v>7.68</v>
      </c>
      <c r="G85" s="88">
        <v>99</v>
      </c>
      <c r="H85" s="71" t="str">
        <f t="shared" si="2"/>
        <v>300.000</v>
      </c>
      <c r="I85" s="72">
        <f t="shared" si="3"/>
        <v>1500000</v>
      </c>
      <c r="J85" s="111"/>
      <c r="K85" s="73"/>
      <c r="L85" s="82"/>
    </row>
    <row r="86" spans="1:12" s="8" customFormat="1" ht="18" customHeight="1">
      <c r="A86" s="6">
        <v>77</v>
      </c>
      <c r="B86" s="85" t="s">
        <v>1199</v>
      </c>
      <c r="C86" s="86" t="s">
        <v>1200</v>
      </c>
      <c r="D86" s="87" t="s">
        <v>101</v>
      </c>
      <c r="E86" s="84" t="s">
        <v>1195</v>
      </c>
      <c r="F86" s="89">
        <v>7.15</v>
      </c>
      <c r="G86" s="88">
        <v>99</v>
      </c>
      <c r="H86" s="71" t="str">
        <f t="shared" si="2"/>
        <v>300.000</v>
      </c>
      <c r="I86" s="72">
        <f t="shared" si="3"/>
        <v>1500000</v>
      </c>
      <c r="J86" s="112"/>
      <c r="K86" s="73"/>
      <c r="L86" s="92"/>
    </row>
    <row r="87" spans="1:12" s="8" customFormat="1" ht="18" customHeight="1">
      <c r="A87" s="6">
        <v>78</v>
      </c>
      <c r="B87" s="85" t="s">
        <v>1599</v>
      </c>
      <c r="C87" s="86" t="s">
        <v>1600</v>
      </c>
      <c r="D87" s="87" t="s">
        <v>1492</v>
      </c>
      <c r="E87" s="84" t="s">
        <v>1598</v>
      </c>
      <c r="F87" s="89">
        <v>7.95</v>
      </c>
      <c r="G87" s="88">
        <v>98</v>
      </c>
      <c r="H87" s="71" t="str">
        <f t="shared" si="2"/>
        <v>300.000</v>
      </c>
      <c r="I87" s="72">
        <f t="shared" si="3"/>
        <v>1500000</v>
      </c>
      <c r="J87" s="105"/>
      <c r="K87" s="73"/>
      <c r="L87" s="92" t="s">
        <v>70</v>
      </c>
    </row>
    <row r="88" spans="1:12" s="8" customFormat="1" ht="18" customHeight="1">
      <c r="A88" s="6">
        <v>79</v>
      </c>
      <c r="B88" s="85" t="s">
        <v>1214</v>
      </c>
      <c r="C88" s="86" t="s">
        <v>112</v>
      </c>
      <c r="D88" s="87" t="s">
        <v>173</v>
      </c>
      <c r="E88" s="84" t="s">
        <v>1195</v>
      </c>
      <c r="F88" s="89">
        <v>7.88</v>
      </c>
      <c r="G88" s="88">
        <v>98</v>
      </c>
      <c r="H88" s="71" t="str">
        <f t="shared" si="2"/>
        <v>300.000</v>
      </c>
      <c r="I88" s="72">
        <f t="shared" si="3"/>
        <v>1500000</v>
      </c>
      <c r="J88" s="112"/>
      <c r="K88" s="73"/>
      <c r="L88" s="82"/>
    </row>
    <row r="89" spans="1:12" s="8" customFormat="1" ht="18" customHeight="1">
      <c r="A89" s="6">
        <v>80</v>
      </c>
      <c r="B89" s="85" t="s">
        <v>1265</v>
      </c>
      <c r="C89" s="86" t="s">
        <v>1266</v>
      </c>
      <c r="D89" s="87" t="s">
        <v>1128</v>
      </c>
      <c r="E89" s="92" t="s">
        <v>1263</v>
      </c>
      <c r="F89" s="89">
        <v>7.6</v>
      </c>
      <c r="G89" s="88">
        <v>97</v>
      </c>
      <c r="H89" s="71" t="str">
        <f t="shared" si="2"/>
        <v>300.000</v>
      </c>
      <c r="I89" s="72">
        <f t="shared" si="3"/>
        <v>1500000</v>
      </c>
      <c r="J89" s="232"/>
      <c r="K89" s="73"/>
      <c r="L89" s="70"/>
    </row>
    <row r="90" spans="1:12" s="8" customFormat="1" ht="18" customHeight="1">
      <c r="A90" s="162">
        <v>81</v>
      </c>
      <c r="B90" s="221" t="s">
        <v>1300</v>
      </c>
      <c r="C90" s="222" t="s">
        <v>717</v>
      </c>
      <c r="D90" s="223" t="s">
        <v>93</v>
      </c>
      <c r="E90" s="84" t="s">
        <v>1295</v>
      </c>
      <c r="F90" s="229">
        <v>7.74</v>
      </c>
      <c r="G90" s="224">
        <v>96</v>
      </c>
      <c r="H90" s="225" t="str">
        <f t="shared" si="2"/>
        <v>300.000</v>
      </c>
      <c r="I90" s="228">
        <f t="shared" si="3"/>
        <v>1500000</v>
      </c>
      <c r="J90" s="105"/>
      <c r="K90" s="73"/>
      <c r="L90" s="7"/>
    </row>
    <row r="91" spans="1:12" s="8" customFormat="1" ht="18" customHeight="1">
      <c r="A91" s="6">
        <v>82</v>
      </c>
      <c r="B91" s="85" t="s">
        <v>1160</v>
      </c>
      <c r="C91" s="86" t="s">
        <v>1161</v>
      </c>
      <c r="D91" s="87" t="s">
        <v>82</v>
      </c>
      <c r="E91" s="84" t="s">
        <v>1150</v>
      </c>
      <c r="F91" s="89">
        <v>7.45</v>
      </c>
      <c r="G91" s="88">
        <v>96</v>
      </c>
      <c r="H91" s="71" t="str">
        <f t="shared" si="2"/>
        <v>300.000</v>
      </c>
      <c r="I91" s="72">
        <f t="shared" si="3"/>
        <v>1500000</v>
      </c>
      <c r="J91" s="112"/>
      <c r="K91" s="73"/>
      <c r="L91" s="70"/>
    </row>
    <row r="92" spans="1:12" s="8" customFormat="1" ht="18" customHeight="1">
      <c r="A92" s="6">
        <v>83</v>
      </c>
      <c r="B92" s="85" t="s">
        <v>1245</v>
      </c>
      <c r="C92" s="86" t="s">
        <v>1246</v>
      </c>
      <c r="D92" s="87" t="s">
        <v>1247</v>
      </c>
      <c r="E92" s="84" t="s">
        <v>1248</v>
      </c>
      <c r="F92" s="89">
        <v>7.16</v>
      </c>
      <c r="G92" s="88">
        <v>95</v>
      </c>
      <c r="H92" s="71" t="str">
        <f t="shared" si="2"/>
        <v>300.000</v>
      </c>
      <c r="I92" s="72">
        <f t="shared" si="3"/>
        <v>1500000</v>
      </c>
      <c r="J92" s="112"/>
      <c r="K92" s="73"/>
      <c r="L92" s="70"/>
    </row>
    <row r="93" spans="1:12" s="8" customFormat="1" ht="18" customHeight="1">
      <c r="A93" s="6">
        <v>84</v>
      </c>
      <c r="B93" s="85" t="s">
        <v>1261</v>
      </c>
      <c r="C93" s="86" t="s">
        <v>1262</v>
      </c>
      <c r="D93" s="87" t="s">
        <v>130</v>
      </c>
      <c r="E93" s="84" t="s">
        <v>1263</v>
      </c>
      <c r="F93" s="89">
        <v>7.15</v>
      </c>
      <c r="G93" s="88">
        <v>95</v>
      </c>
      <c r="H93" s="71" t="str">
        <f t="shared" si="2"/>
        <v>300.000</v>
      </c>
      <c r="I93" s="72">
        <f t="shared" si="3"/>
        <v>1500000</v>
      </c>
      <c r="J93" s="107"/>
      <c r="K93" s="73"/>
      <c r="L93" s="70"/>
    </row>
    <row r="94" spans="1:12" s="8" customFormat="1" ht="18" customHeight="1">
      <c r="A94" s="6">
        <v>85</v>
      </c>
      <c r="B94" s="85" t="s">
        <v>1303</v>
      </c>
      <c r="C94" s="86" t="s">
        <v>1304</v>
      </c>
      <c r="D94" s="87" t="s">
        <v>111</v>
      </c>
      <c r="E94" s="92" t="s">
        <v>1295</v>
      </c>
      <c r="F94" s="89">
        <v>7</v>
      </c>
      <c r="G94" s="88">
        <v>95</v>
      </c>
      <c r="H94" s="71" t="str">
        <f t="shared" si="2"/>
        <v>300.000</v>
      </c>
      <c r="I94" s="72">
        <f t="shared" si="3"/>
        <v>1500000</v>
      </c>
      <c r="J94" s="232"/>
      <c r="K94" s="73"/>
      <c r="L94" s="91"/>
    </row>
    <row r="95" spans="1:12" s="8" customFormat="1" ht="18" customHeight="1">
      <c r="A95" s="162">
        <v>86</v>
      </c>
      <c r="B95" s="221" t="s">
        <v>1239</v>
      </c>
      <c r="C95" s="222" t="s">
        <v>240</v>
      </c>
      <c r="D95" s="223" t="s">
        <v>1240</v>
      </c>
      <c r="E95" s="84" t="s">
        <v>1230</v>
      </c>
      <c r="F95" s="229">
        <v>7.35</v>
      </c>
      <c r="G95" s="224">
        <v>94</v>
      </c>
      <c r="H95" s="225" t="str">
        <f t="shared" ref="H95:H107" si="4">IF(AND(F95&gt;=9,G95&gt;=90),"550.000",IF(AND(F95&gt;=8,G95&gt;=80),"475.000",IF(AND(F95&gt;=7,G95&gt;=70),"300.000"," ")))</f>
        <v>300.000</v>
      </c>
      <c r="I95" s="228">
        <f t="shared" ref="I95:I107" si="5">H95*5</f>
        <v>1500000</v>
      </c>
      <c r="J95" s="122"/>
      <c r="K95" s="73"/>
      <c r="L95" s="70"/>
    </row>
    <row r="96" spans="1:12" s="8" customFormat="1" ht="18" customHeight="1">
      <c r="A96" s="6">
        <v>87</v>
      </c>
      <c r="B96" s="85" t="s">
        <v>1234</v>
      </c>
      <c r="C96" s="86" t="s">
        <v>274</v>
      </c>
      <c r="D96" s="87" t="s">
        <v>1235</v>
      </c>
      <c r="E96" s="84" t="s">
        <v>1230</v>
      </c>
      <c r="F96" s="89">
        <v>7.71</v>
      </c>
      <c r="G96" s="88">
        <v>93</v>
      </c>
      <c r="H96" s="71" t="str">
        <f t="shared" si="4"/>
        <v>300.000</v>
      </c>
      <c r="I96" s="72">
        <f t="shared" si="5"/>
        <v>1500000</v>
      </c>
      <c r="J96" s="112"/>
      <c r="K96" s="73"/>
      <c r="L96" s="70"/>
    </row>
    <row r="97" spans="1:12" s="8" customFormat="1" ht="18" customHeight="1">
      <c r="A97" s="6">
        <v>88</v>
      </c>
      <c r="B97" s="85" t="s">
        <v>1204</v>
      </c>
      <c r="C97" s="86" t="s">
        <v>162</v>
      </c>
      <c r="D97" s="87" t="s">
        <v>99</v>
      </c>
      <c r="E97" s="84" t="s">
        <v>1195</v>
      </c>
      <c r="F97" s="89">
        <v>7.38</v>
      </c>
      <c r="G97" s="88">
        <v>93</v>
      </c>
      <c r="H97" s="71" t="str">
        <f t="shared" si="4"/>
        <v>300.000</v>
      </c>
      <c r="I97" s="72">
        <f t="shared" si="5"/>
        <v>1500000</v>
      </c>
      <c r="J97" s="112"/>
      <c r="K97" s="73"/>
      <c r="L97" s="70"/>
    </row>
    <row r="98" spans="1:12" s="8" customFormat="1" ht="18" customHeight="1">
      <c r="A98" s="6">
        <v>89</v>
      </c>
      <c r="B98" s="85" t="s">
        <v>1296</v>
      </c>
      <c r="C98" s="86" t="s">
        <v>163</v>
      </c>
      <c r="D98" s="87" t="s">
        <v>127</v>
      </c>
      <c r="E98" s="84" t="s">
        <v>1295</v>
      </c>
      <c r="F98" s="89">
        <v>7.3</v>
      </c>
      <c r="G98" s="88">
        <v>92</v>
      </c>
      <c r="H98" s="71" t="str">
        <f t="shared" si="4"/>
        <v>300.000</v>
      </c>
      <c r="I98" s="72">
        <f t="shared" si="5"/>
        <v>1500000</v>
      </c>
      <c r="J98" s="112"/>
      <c r="K98" s="73"/>
      <c r="L98" s="70"/>
    </row>
    <row r="99" spans="1:12" s="8" customFormat="1" ht="18" customHeight="1">
      <c r="A99" s="6">
        <v>90</v>
      </c>
      <c r="B99" s="85" t="s">
        <v>1119</v>
      </c>
      <c r="C99" s="86" t="s">
        <v>1120</v>
      </c>
      <c r="D99" s="87" t="s">
        <v>1068</v>
      </c>
      <c r="E99" s="84" t="s">
        <v>1118</v>
      </c>
      <c r="F99" s="89">
        <v>7.2</v>
      </c>
      <c r="G99" s="88">
        <v>92</v>
      </c>
      <c r="H99" s="71" t="str">
        <f t="shared" si="4"/>
        <v>300.000</v>
      </c>
      <c r="I99" s="72">
        <f t="shared" si="5"/>
        <v>1500000</v>
      </c>
      <c r="J99" s="113"/>
      <c r="K99" s="73"/>
      <c r="L99" s="70"/>
    </row>
    <row r="100" spans="1:12" s="8" customFormat="1" ht="18" customHeight="1">
      <c r="A100" s="6">
        <v>91</v>
      </c>
      <c r="B100" s="85" t="s">
        <v>1236</v>
      </c>
      <c r="C100" s="86" t="s">
        <v>1237</v>
      </c>
      <c r="D100" s="87" t="s">
        <v>198</v>
      </c>
      <c r="E100" s="84" t="s">
        <v>1230</v>
      </c>
      <c r="F100" s="89">
        <v>7.98</v>
      </c>
      <c r="G100" s="88">
        <v>91</v>
      </c>
      <c r="H100" s="71" t="str">
        <f t="shared" si="4"/>
        <v>300.000</v>
      </c>
      <c r="I100" s="72">
        <f t="shared" si="5"/>
        <v>1500000</v>
      </c>
      <c r="J100" s="112"/>
      <c r="K100" s="73"/>
      <c r="L100" s="114"/>
    </row>
    <row r="101" spans="1:12" s="8" customFormat="1" ht="18" customHeight="1">
      <c r="A101" s="6">
        <v>92</v>
      </c>
      <c r="B101" s="85" t="s">
        <v>1233</v>
      </c>
      <c r="C101" s="86" t="s">
        <v>1142</v>
      </c>
      <c r="D101" s="87" t="s">
        <v>288</v>
      </c>
      <c r="E101" s="84" t="s">
        <v>1230</v>
      </c>
      <c r="F101" s="89">
        <v>7.31</v>
      </c>
      <c r="G101" s="88">
        <v>91</v>
      </c>
      <c r="H101" s="71" t="str">
        <f t="shared" si="4"/>
        <v>300.000</v>
      </c>
      <c r="I101" s="72">
        <f t="shared" si="5"/>
        <v>1500000</v>
      </c>
      <c r="J101" s="111"/>
      <c r="K101" s="73"/>
      <c r="L101" s="200"/>
    </row>
    <row r="102" spans="1:12" s="8" customFormat="1" ht="18" customHeight="1">
      <c r="A102" s="6">
        <v>93</v>
      </c>
      <c r="B102" s="85" t="s">
        <v>1438</v>
      </c>
      <c r="C102" s="86" t="s">
        <v>1439</v>
      </c>
      <c r="D102" s="87" t="s">
        <v>1338</v>
      </c>
      <c r="E102" s="84" t="s">
        <v>1428</v>
      </c>
      <c r="F102" s="89">
        <v>7.88</v>
      </c>
      <c r="G102" s="88">
        <v>90</v>
      </c>
      <c r="H102" s="71" t="str">
        <f t="shared" si="4"/>
        <v>300.000</v>
      </c>
      <c r="I102" s="72">
        <f t="shared" si="5"/>
        <v>1500000</v>
      </c>
      <c r="J102" s="112"/>
      <c r="K102" s="73"/>
      <c r="L102" s="7"/>
    </row>
    <row r="103" spans="1:12" s="8" customFormat="1" ht="18" customHeight="1">
      <c r="A103" s="6">
        <v>94</v>
      </c>
      <c r="B103" s="85" t="s">
        <v>1326</v>
      </c>
      <c r="C103" s="86" t="s">
        <v>1327</v>
      </c>
      <c r="D103" s="87" t="s">
        <v>110</v>
      </c>
      <c r="E103" s="84" t="s">
        <v>1325</v>
      </c>
      <c r="F103" s="89">
        <v>7.66</v>
      </c>
      <c r="G103" s="88">
        <v>90</v>
      </c>
      <c r="H103" s="71" t="str">
        <f t="shared" si="4"/>
        <v>300.000</v>
      </c>
      <c r="I103" s="72">
        <f t="shared" si="5"/>
        <v>1500000</v>
      </c>
      <c r="J103" s="110"/>
      <c r="K103" s="73"/>
      <c r="L103" s="74"/>
    </row>
    <row r="104" spans="1:12" s="8" customFormat="1" ht="18" customHeight="1">
      <c r="A104" s="6">
        <v>95</v>
      </c>
      <c r="B104" s="85" t="s">
        <v>1419</v>
      </c>
      <c r="C104" s="86" t="s">
        <v>443</v>
      </c>
      <c r="D104" s="87" t="s">
        <v>261</v>
      </c>
      <c r="E104" s="84" t="s">
        <v>1418</v>
      </c>
      <c r="F104" s="89">
        <v>7.43</v>
      </c>
      <c r="G104" s="88">
        <v>90</v>
      </c>
      <c r="H104" s="71" t="str">
        <f t="shared" si="4"/>
        <v>300.000</v>
      </c>
      <c r="I104" s="72">
        <f t="shared" si="5"/>
        <v>1500000</v>
      </c>
      <c r="J104" s="75"/>
      <c r="K104" s="73"/>
      <c r="L104" s="91"/>
    </row>
    <row r="105" spans="1:12" s="8" customFormat="1" ht="18" customHeight="1">
      <c r="A105" s="6">
        <v>96</v>
      </c>
      <c r="B105" s="85" t="s">
        <v>1618</v>
      </c>
      <c r="C105" s="86" t="s">
        <v>1619</v>
      </c>
      <c r="D105" s="87" t="s">
        <v>115</v>
      </c>
      <c r="E105" s="84" t="s">
        <v>1616</v>
      </c>
      <c r="F105" s="89">
        <v>7.4</v>
      </c>
      <c r="G105" s="88">
        <v>90</v>
      </c>
      <c r="H105" s="71" t="str">
        <f t="shared" si="4"/>
        <v>300.000</v>
      </c>
      <c r="I105" s="72">
        <f t="shared" si="5"/>
        <v>1500000</v>
      </c>
      <c r="J105" s="105"/>
      <c r="K105" s="73"/>
      <c r="L105" s="91"/>
    </row>
    <row r="106" spans="1:12" s="8" customFormat="1" ht="18" customHeight="1">
      <c r="A106" s="6">
        <v>97</v>
      </c>
      <c r="B106" s="85" t="s">
        <v>1310</v>
      </c>
      <c r="C106" s="86" t="s">
        <v>264</v>
      </c>
      <c r="D106" s="87" t="s">
        <v>108</v>
      </c>
      <c r="E106" s="84" t="s">
        <v>1309</v>
      </c>
      <c r="F106" s="89">
        <v>7.36</v>
      </c>
      <c r="G106" s="88">
        <v>90</v>
      </c>
      <c r="H106" s="71" t="str">
        <f t="shared" si="4"/>
        <v>300.000</v>
      </c>
      <c r="I106" s="72">
        <f t="shared" si="5"/>
        <v>1500000</v>
      </c>
      <c r="J106" s="111"/>
      <c r="K106" s="73"/>
      <c r="L106" s="70"/>
    </row>
    <row r="107" spans="1:12" s="8" customFormat="1" ht="18" customHeight="1">
      <c r="A107" s="6">
        <v>98</v>
      </c>
      <c r="B107" s="85" t="s">
        <v>1241</v>
      </c>
      <c r="C107" s="86" t="s">
        <v>244</v>
      </c>
      <c r="D107" s="87" t="s">
        <v>111</v>
      </c>
      <c r="E107" s="92" t="s">
        <v>1230</v>
      </c>
      <c r="F107" s="89">
        <v>7.19</v>
      </c>
      <c r="G107" s="88">
        <v>90</v>
      </c>
      <c r="H107" s="71" t="str">
        <f t="shared" si="4"/>
        <v>300.000</v>
      </c>
      <c r="I107" s="72">
        <f t="shared" si="5"/>
        <v>1500000</v>
      </c>
      <c r="J107" s="232"/>
      <c r="K107" s="73"/>
      <c r="L107" s="101"/>
    </row>
    <row r="108" spans="1:12" s="8" customFormat="1" ht="24.95" customHeight="1">
      <c r="A108" s="268" t="s">
        <v>3</v>
      </c>
      <c r="B108" s="268"/>
      <c r="C108" s="268"/>
      <c r="D108" s="239">
        <f>A107</f>
        <v>98</v>
      </c>
      <c r="E108" s="281" t="s">
        <v>1691</v>
      </c>
      <c r="F108" s="281"/>
      <c r="G108" s="281"/>
      <c r="H108" s="281"/>
      <c r="I108" s="245">
        <f>SUM(I10:I107)</f>
        <v>185875000</v>
      </c>
      <c r="J108" s="284"/>
      <c r="K108" s="285"/>
      <c r="L108" s="74">
        <f>COUNTIF(L10:L107,"Nữ")</f>
        <v>17</v>
      </c>
    </row>
    <row r="109" spans="1:12" ht="24.95" customHeight="1">
      <c r="A109" s="282" t="s">
        <v>1692</v>
      </c>
      <c r="B109" s="282"/>
      <c r="C109" s="282"/>
      <c r="D109" s="282"/>
      <c r="E109" s="282"/>
      <c r="F109" s="282"/>
      <c r="G109" s="282"/>
      <c r="H109" s="282"/>
      <c r="I109" s="282"/>
      <c r="J109" s="282"/>
      <c r="K109" s="282"/>
      <c r="L109" s="9"/>
    </row>
    <row r="110" spans="1:12" ht="18" customHeight="1">
      <c r="A110" s="242">
        <v>2483</v>
      </c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0"/>
    </row>
    <row r="111" spans="1:12" s="60" customFormat="1" ht="18" customHeight="1">
      <c r="A111" s="283" t="s">
        <v>376</v>
      </c>
      <c r="B111" s="283"/>
      <c r="C111" s="283"/>
      <c r="D111" s="283"/>
      <c r="E111" s="283" t="s">
        <v>42</v>
      </c>
      <c r="F111" s="283"/>
      <c r="G111" s="283"/>
      <c r="H111" s="283"/>
      <c r="I111" s="283" t="s">
        <v>41</v>
      </c>
      <c r="J111" s="283"/>
      <c r="L111" s="93"/>
    </row>
    <row r="112" spans="1:12" ht="18" customHeight="1">
      <c r="I112" s="17"/>
      <c r="L112" s="16"/>
    </row>
    <row r="113" spans="1:12" s="147" customFormat="1" ht="18" customHeight="1">
      <c r="A113" s="280" t="s">
        <v>53</v>
      </c>
      <c r="B113" s="280"/>
      <c r="C113" s="280"/>
      <c r="D113" s="280"/>
      <c r="E113" s="280" t="s">
        <v>53</v>
      </c>
      <c r="F113" s="280"/>
      <c r="G113" s="280"/>
      <c r="H113" s="280"/>
      <c r="I113" s="280" t="s">
        <v>53</v>
      </c>
      <c r="J113" s="280"/>
      <c r="L113" s="148"/>
    </row>
    <row r="114" spans="1:12" ht="18" customHeight="1">
      <c r="A114" s="83"/>
      <c r="B114" s="83"/>
      <c r="C114" s="83"/>
      <c r="D114" s="83"/>
      <c r="E114" s="83"/>
      <c r="F114" s="83"/>
      <c r="G114" s="83"/>
      <c r="H114" s="83"/>
      <c r="I114" s="83"/>
      <c r="J114" s="83"/>
      <c r="L114" s="16"/>
    </row>
    <row r="115" spans="1:12" ht="18" customHeight="1">
      <c r="I115" s="17"/>
      <c r="L115" s="16"/>
    </row>
    <row r="116" spans="1:12" ht="18" customHeight="1">
      <c r="A116" s="260" t="s">
        <v>209</v>
      </c>
      <c r="B116" s="260"/>
      <c r="C116" s="260"/>
      <c r="D116" s="260"/>
      <c r="E116" s="260" t="s">
        <v>68</v>
      </c>
      <c r="F116" s="260"/>
      <c r="G116" s="260"/>
      <c r="H116" s="260"/>
      <c r="I116" s="260" t="s">
        <v>62</v>
      </c>
      <c r="J116" s="260"/>
      <c r="K116" s="260"/>
      <c r="L116" s="16"/>
    </row>
    <row r="117" spans="1:12" ht="18" customHeight="1">
      <c r="A117" s="79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16"/>
    </row>
    <row r="118" spans="1:12" ht="18" customHeight="1">
      <c r="B118" s="11"/>
    </row>
    <row r="119" spans="1:12" ht="18" customHeight="1"/>
    <row r="132" spans="1:12" ht="30" customHeight="1">
      <c r="A132" s="259" t="s">
        <v>1731</v>
      </c>
      <c r="B132" s="259"/>
      <c r="C132" s="259"/>
      <c r="D132" s="259"/>
      <c r="E132" s="259"/>
      <c r="F132" s="259"/>
      <c r="G132" s="259"/>
      <c r="H132" s="259"/>
      <c r="I132" s="259"/>
      <c r="J132" s="259"/>
      <c r="K132" s="259"/>
      <c r="L132" s="259"/>
    </row>
    <row r="134" spans="1:12" s="8" customFormat="1" ht="35.1" customHeight="1">
      <c r="A134" s="217" t="s">
        <v>0</v>
      </c>
      <c r="B134" s="217" t="s">
        <v>52</v>
      </c>
      <c r="C134" s="273" t="s">
        <v>7</v>
      </c>
      <c r="D134" s="273"/>
      <c r="E134" s="4" t="s">
        <v>8</v>
      </c>
      <c r="F134" s="28" t="s">
        <v>14</v>
      </c>
      <c r="G134" s="5" t="s">
        <v>1</v>
      </c>
      <c r="H134" s="217" t="s">
        <v>9</v>
      </c>
      <c r="I134" s="5" t="s">
        <v>11</v>
      </c>
      <c r="J134" s="5" t="s">
        <v>10</v>
      </c>
      <c r="K134" s="217" t="s">
        <v>2</v>
      </c>
      <c r="L134" s="5" t="s">
        <v>13</v>
      </c>
    </row>
    <row r="135" spans="1:12" s="8" customFormat="1" ht="15.95" customHeight="1">
      <c r="A135" s="162">
        <v>1</v>
      </c>
      <c r="B135" s="221" t="s">
        <v>1378</v>
      </c>
      <c r="C135" s="222" t="s">
        <v>1379</v>
      </c>
      <c r="D135" s="223" t="s">
        <v>1054</v>
      </c>
      <c r="E135" s="84" t="s">
        <v>1371</v>
      </c>
      <c r="F135" s="229">
        <v>7.99</v>
      </c>
      <c r="G135" s="224">
        <v>89</v>
      </c>
      <c r="H135" s="225" t="str">
        <f>IF(AND(F135&gt;=9,G135&gt;=90),"550.000",IF(AND(F135&gt;=8,G135&gt;=80),"475.000",IF(AND(F135&gt;=7,G135&gt;=70),"300.000"," ")))</f>
        <v>300.000</v>
      </c>
      <c r="I135" s="228">
        <f>H135*5</f>
        <v>1500000</v>
      </c>
      <c r="J135" s="105"/>
      <c r="K135" s="73"/>
      <c r="L135" s="70"/>
    </row>
    <row r="136" spans="1:12" s="8" customFormat="1" ht="15.95" customHeight="1">
      <c r="A136" s="6">
        <v>2</v>
      </c>
      <c r="B136" s="85" t="s">
        <v>1344</v>
      </c>
      <c r="C136" s="86" t="s">
        <v>79</v>
      </c>
      <c r="D136" s="87" t="s">
        <v>739</v>
      </c>
      <c r="E136" s="84" t="s">
        <v>1341</v>
      </c>
      <c r="F136" s="89">
        <v>7.99</v>
      </c>
      <c r="G136" s="88">
        <v>76</v>
      </c>
      <c r="H136" s="71" t="str">
        <f>IF(AND(F136&gt;=9,G136&gt;=90),"550.000",IF(AND(F136&gt;=8,G136&gt;=80),"475.000",IF(AND(F136&gt;=7,G136&gt;=70),"300.000"," ")))</f>
        <v>300.000</v>
      </c>
      <c r="I136" s="72">
        <f>H136*5</f>
        <v>1500000</v>
      </c>
      <c r="J136" s="112"/>
      <c r="K136" s="73"/>
      <c r="L136" s="74"/>
    </row>
    <row r="137" spans="1:12" s="325" customFormat="1" ht="15.95" customHeight="1">
      <c r="A137" s="315">
        <v>3</v>
      </c>
      <c r="B137" s="316" t="s">
        <v>1331</v>
      </c>
      <c r="C137" s="317" t="s">
        <v>91</v>
      </c>
      <c r="D137" s="318" t="s">
        <v>110</v>
      </c>
      <c r="E137" s="319" t="s">
        <v>1330</v>
      </c>
      <c r="F137" s="330">
        <v>7.98</v>
      </c>
      <c r="G137" s="320">
        <v>79</v>
      </c>
      <c r="H137" s="321" t="str">
        <f>IF(AND(F137&gt;=9,G137&gt;=90),"550.000",IF(AND(F137&gt;=8,G137&gt;=80),"475.000",IF(AND(F137&gt;=7,G137&gt;=70),"300.000"," ")))</f>
        <v>300.000</v>
      </c>
      <c r="I137" s="322">
        <f>H137*5</f>
        <v>1500000</v>
      </c>
      <c r="J137" s="331"/>
      <c r="K137" s="332"/>
      <c r="L137" s="335"/>
    </row>
    <row r="138" spans="1:12" s="8" customFormat="1" ht="15.95" customHeight="1">
      <c r="A138" s="6">
        <v>4</v>
      </c>
      <c r="B138" s="85" t="s">
        <v>1340</v>
      </c>
      <c r="C138" s="86" t="s">
        <v>242</v>
      </c>
      <c r="D138" s="87" t="s">
        <v>1334</v>
      </c>
      <c r="E138" s="84" t="s">
        <v>1341</v>
      </c>
      <c r="F138" s="89">
        <v>7.98</v>
      </c>
      <c r="G138" s="88">
        <v>78</v>
      </c>
      <c r="H138" s="71" t="str">
        <f>IF(AND(F138&gt;=9,G138&gt;=90),"550.000",IF(AND(F138&gt;=8,G138&gt;=80),"475.000",IF(AND(F138&gt;=7,G138&gt;=70),"300.000"," ")))</f>
        <v>300.000</v>
      </c>
      <c r="I138" s="72">
        <f>H138*5</f>
        <v>1500000</v>
      </c>
      <c r="J138" s="112"/>
      <c r="K138" s="73"/>
      <c r="L138" s="70"/>
    </row>
    <row r="139" spans="1:12" s="8" customFormat="1" ht="15.95" customHeight="1">
      <c r="A139" s="162">
        <v>5</v>
      </c>
      <c r="B139" s="85" t="s">
        <v>1111</v>
      </c>
      <c r="C139" s="86" t="s">
        <v>212</v>
      </c>
      <c r="D139" s="87" t="s">
        <v>128</v>
      </c>
      <c r="E139" s="84" t="s">
        <v>1097</v>
      </c>
      <c r="F139" s="89">
        <v>7.95</v>
      </c>
      <c r="G139" s="88">
        <v>77</v>
      </c>
      <c r="H139" s="71" t="str">
        <f>IF(AND(F139&gt;=9,G139&gt;=90),"550.000",IF(AND(F139&gt;=8,G139&gt;=80),"475.000",IF(AND(F139&gt;=7,G139&gt;=70),"300.000"," ")))</f>
        <v>300.000</v>
      </c>
      <c r="I139" s="72">
        <f>H139*5</f>
        <v>1500000</v>
      </c>
      <c r="J139" s="73"/>
      <c r="K139" s="73"/>
      <c r="L139" s="198"/>
    </row>
    <row r="140" spans="1:12" s="8" customFormat="1" ht="15.95" customHeight="1">
      <c r="A140" s="6">
        <v>6</v>
      </c>
      <c r="B140" s="85" t="s">
        <v>1402</v>
      </c>
      <c r="C140" s="86" t="s">
        <v>175</v>
      </c>
      <c r="D140" s="87" t="s">
        <v>98</v>
      </c>
      <c r="E140" s="84" t="s">
        <v>1394</v>
      </c>
      <c r="F140" s="89">
        <v>7.95</v>
      </c>
      <c r="G140" s="88">
        <v>75</v>
      </c>
      <c r="H140" s="71" t="str">
        <f>IF(AND(F140&gt;=9,G140&gt;=90),"550.000",IF(AND(F140&gt;=8,G140&gt;=80),"475.000",IF(AND(F140&gt;=7,G140&gt;=70),"300.000"," ")))</f>
        <v>300.000</v>
      </c>
      <c r="I140" s="72">
        <f>H140*5</f>
        <v>1500000</v>
      </c>
      <c r="J140" s="112"/>
      <c r="K140" s="73"/>
      <c r="L140" s="70"/>
    </row>
    <row r="141" spans="1:12" s="8" customFormat="1" ht="15.95" customHeight="1">
      <c r="A141" s="162">
        <v>7</v>
      </c>
      <c r="B141" s="85" t="s">
        <v>1610</v>
      </c>
      <c r="C141" s="86" t="s">
        <v>1560</v>
      </c>
      <c r="D141" s="87" t="s">
        <v>1611</v>
      </c>
      <c r="E141" s="84" t="s">
        <v>1598</v>
      </c>
      <c r="F141" s="89">
        <v>7.95</v>
      </c>
      <c r="G141" s="88">
        <v>71</v>
      </c>
      <c r="H141" s="71" t="str">
        <f>IF(AND(F141&gt;=9,G141&gt;=90),"550.000",IF(AND(F141&gt;=8,G141&gt;=80),"475.000",IF(AND(F141&gt;=7,G141&gt;=70),"300.000"," ")))</f>
        <v>300.000</v>
      </c>
      <c r="I141" s="72">
        <f>H141*5</f>
        <v>1500000</v>
      </c>
      <c r="J141" s="112"/>
      <c r="K141" s="73"/>
      <c r="L141" s="92" t="s">
        <v>70</v>
      </c>
    </row>
    <row r="142" spans="1:12" s="8" customFormat="1" ht="15.95" customHeight="1">
      <c r="A142" s="6">
        <v>8</v>
      </c>
      <c r="B142" s="85" t="s">
        <v>1474</v>
      </c>
      <c r="C142" s="86" t="s">
        <v>1475</v>
      </c>
      <c r="D142" s="87" t="s">
        <v>1476</v>
      </c>
      <c r="E142" s="84" t="s">
        <v>1454</v>
      </c>
      <c r="F142" s="89">
        <v>7.94</v>
      </c>
      <c r="G142" s="88">
        <v>78</v>
      </c>
      <c r="H142" s="71" t="str">
        <f>IF(AND(F142&gt;=9,G142&gt;=90),"550.000",IF(AND(F142&gt;=8,G142&gt;=80),"475.000",IF(AND(F142&gt;=7,G142&gt;=70),"300.000"," ")))</f>
        <v>300.000</v>
      </c>
      <c r="I142" s="72">
        <f>H142*5</f>
        <v>1500000</v>
      </c>
      <c r="J142" s="112"/>
      <c r="K142" s="73"/>
      <c r="L142" s="92" t="s">
        <v>70</v>
      </c>
    </row>
    <row r="143" spans="1:12" s="8" customFormat="1" ht="15.95" customHeight="1">
      <c r="A143" s="162">
        <v>9</v>
      </c>
      <c r="B143" s="85" t="s">
        <v>1523</v>
      </c>
      <c r="C143" s="86" t="s">
        <v>972</v>
      </c>
      <c r="D143" s="87" t="s">
        <v>234</v>
      </c>
      <c r="E143" s="84" t="s">
        <v>1518</v>
      </c>
      <c r="F143" s="89">
        <v>7.94</v>
      </c>
      <c r="G143" s="88">
        <v>72</v>
      </c>
      <c r="H143" s="71" t="str">
        <f>IF(AND(F143&gt;=9,G143&gt;=90),"550.000",IF(AND(F143&gt;=8,G143&gt;=80),"475.000",IF(AND(F143&gt;=7,G143&gt;=70),"300.000"," ")))</f>
        <v>300.000</v>
      </c>
      <c r="I143" s="72">
        <f>H143*5</f>
        <v>1500000</v>
      </c>
      <c r="J143" s="112"/>
      <c r="K143" s="73"/>
      <c r="L143" s="91"/>
    </row>
    <row r="144" spans="1:12" s="8" customFormat="1" ht="15.95" customHeight="1">
      <c r="A144" s="6">
        <v>10</v>
      </c>
      <c r="B144" s="85" t="s">
        <v>1242</v>
      </c>
      <c r="C144" s="86" t="s">
        <v>1243</v>
      </c>
      <c r="D144" s="87" t="s">
        <v>1244</v>
      </c>
      <c r="E144" s="84" t="s">
        <v>1230</v>
      </c>
      <c r="F144" s="89">
        <v>7.93</v>
      </c>
      <c r="G144" s="88">
        <v>87</v>
      </c>
      <c r="H144" s="71" t="str">
        <f>IF(AND(F144&gt;=9,G144&gt;=90),"550.000",IF(AND(F144&gt;=8,G144&gt;=80),"475.000",IF(AND(F144&gt;=7,G144&gt;=70),"300.000"," ")))</f>
        <v>300.000</v>
      </c>
      <c r="I144" s="72">
        <f>H144*5</f>
        <v>1500000</v>
      </c>
      <c r="J144" s="105"/>
      <c r="K144" s="73"/>
      <c r="L144" s="70"/>
    </row>
    <row r="145" spans="1:12" s="8" customFormat="1" ht="15.95" customHeight="1">
      <c r="A145" s="162">
        <v>11</v>
      </c>
      <c r="B145" s="85" t="s">
        <v>1182</v>
      </c>
      <c r="C145" s="86" t="s">
        <v>1183</v>
      </c>
      <c r="D145" s="87" t="s">
        <v>98</v>
      </c>
      <c r="E145" s="84" t="s">
        <v>1170</v>
      </c>
      <c r="F145" s="89">
        <v>7.93</v>
      </c>
      <c r="G145" s="88">
        <v>75</v>
      </c>
      <c r="H145" s="71" t="str">
        <f>IF(AND(F145&gt;=9,G145&gt;=90),"550.000",IF(AND(F145&gt;=8,G145&gt;=80),"475.000",IF(AND(F145&gt;=7,G145&gt;=70),"300.000"," ")))</f>
        <v>300.000</v>
      </c>
      <c r="I145" s="72">
        <f>H145*5</f>
        <v>1500000</v>
      </c>
      <c r="J145" s="107"/>
      <c r="K145" s="73"/>
      <c r="L145" s="70"/>
    </row>
    <row r="146" spans="1:12" s="325" customFormat="1" ht="15.95" customHeight="1">
      <c r="A146" s="320">
        <v>12</v>
      </c>
      <c r="B146" s="316" t="s">
        <v>1282</v>
      </c>
      <c r="C146" s="317" t="s">
        <v>1283</v>
      </c>
      <c r="D146" s="318" t="s">
        <v>1284</v>
      </c>
      <c r="E146" s="319" t="s">
        <v>1285</v>
      </c>
      <c r="F146" s="330">
        <v>7.92</v>
      </c>
      <c r="G146" s="320">
        <v>86</v>
      </c>
      <c r="H146" s="321" t="str">
        <f>IF(AND(F146&gt;=9,G146&gt;=90),"550.000",IF(AND(F146&gt;=8,G146&gt;=80),"475.000",IF(AND(F146&gt;=7,G146&gt;=70),"300.000"," ")))</f>
        <v>300.000</v>
      </c>
      <c r="I146" s="322">
        <f>H146*5</f>
        <v>1500000</v>
      </c>
      <c r="J146" s="345"/>
      <c r="K146" s="332"/>
      <c r="L146" s="343"/>
    </row>
    <row r="147" spans="1:12" s="8" customFormat="1" ht="15.95" customHeight="1">
      <c r="A147" s="162">
        <v>13</v>
      </c>
      <c r="B147" s="85" t="s">
        <v>1502</v>
      </c>
      <c r="C147" s="86" t="s">
        <v>1503</v>
      </c>
      <c r="D147" s="87" t="s">
        <v>156</v>
      </c>
      <c r="E147" s="84" t="s">
        <v>1493</v>
      </c>
      <c r="F147" s="89">
        <v>7.92</v>
      </c>
      <c r="G147" s="88">
        <v>70</v>
      </c>
      <c r="H147" s="71" t="str">
        <f>IF(AND(F147&gt;=9,G147&gt;=90),"550.000",IF(AND(F147&gt;=8,G147&gt;=80),"475.000",IF(AND(F147&gt;=7,G147&gt;=70),"300.000"," ")))</f>
        <v>300.000</v>
      </c>
      <c r="I147" s="72">
        <f>H147*5</f>
        <v>1500000</v>
      </c>
      <c r="J147" s="112"/>
      <c r="K147" s="73"/>
      <c r="L147" s="82"/>
    </row>
    <row r="148" spans="1:12" s="8" customFormat="1" ht="15.95" customHeight="1">
      <c r="A148" s="6">
        <v>14</v>
      </c>
      <c r="B148" s="85" t="s">
        <v>1352</v>
      </c>
      <c r="C148" s="86" t="s">
        <v>1353</v>
      </c>
      <c r="D148" s="87" t="s">
        <v>94</v>
      </c>
      <c r="E148" s="84" t="s">
        <v>1341</v>
      </c>
      <c r="F148" s="89">
        <v>7.91</v>
      </c>
      <c r="G148" s="88">
        <v>77</v>
      </c>
      <c r="H148" s="71" t="str">
        <f>IF(AND(F148&gt;=9,G148&gt;=90),"550.000",IF(AND(F148&gt;=8,G148&gt;=80),"475.000",IF(AND(F148&gt;=7,G148&gt;=70),"300.000"," ")))</f>
        <v>300.000</v>
      </c>
      <c r="I148" s="72">
        <f>H148*5</f>
        <v>1500000</v>
      </c>
      <c r="J148" s="110"/>
      <c r="K148" s="73"/>
      <c r="L148" s="70"/>
    </row>
    <row r="149" spans="1:12" s="8" customFormat="1" ht="15.95" customHeight="1">
      <c r="A149" s="162">
        <v>15</v>
      </c>
      <c r="B149" s="85" t="s">
        <v>1508</v>
      </c>
      <c r="C149" s="86" t="s">
        <v>1509</v>
      </c>
      <c r="D149" s="87" t="s">
        <v>254</v>
      </c>
      <c r="E149" s="84" t="s">
        <v>1493</v>
      </c>
      <c r="F149" s="89">
        <v>7.9</v>
      </c>
      <c r="G149" s="88">
        <v>83</v>
      </c>
      <c r="H149" s="71" t="str">
        <f>IF(AND(F149&gt;=9,G149&gt;=90),"550.000",IF(AND(F149&gt;=8,G149&gt;=80),"475.000",IF(AND(F149&gt;=7,G149&gt;=70),"300.000"," ")))</f>
        <v>300.000</v>
      </c>
      <c r="I149" s="72">
        <f>H149*5</f>
        <v>1500000</v>
      </c>
      <c r="J149" s="112"/>
      <c r="K149" s="73"/>
      <c r="L149" s="92" t="s">
        <v>70</v>
      </c>
    </row>
    <row r="150" spans="1:12" s="8" customFormat="1" ht="15.95" customHeight="1">
      <c r="A150" s="6">
        <v>16</v>
      </c>
      <c r="B150" s="85" t="s">
        <v>1519</v>
      </c>
      <c r="C150" s="86" t="s">
        <v>1520</v>
      </c>
      <c r="D150" s="87" t="s">
        <v>185</v>
      </c>
      <c r="E150" s="84" t="s">
        <v>1518</v>
      </c>
      <c r="F150" s="89">
        <v>7.9</v>
      </c>
      <c r="G150" s="88">
        <v>78</v>
      </c>
      <c r="H150" s="71" t="str">
        <f>IF(AND(F150&gt;=9,G150&gt;=90),"550.000",IF(AND(F150&gt;=8,G150&gt;=80),"475.000",IF(AND(F150&gt;=7,G150&gt;=70),"300.000"," ")))</f>
        <v>300.000</v>
      </c>
      <c r="I150" s="72">
        <f>H150*5</f>
        <v>1500000</v>
      </c>
      <c r="J150" s="73"/>
      <c r="K150" s="73"/>
      <c r="L150" s="91"/>
    </row>
    <row r="151" spans="1:12" s="8" customFormat="1" ht="15.95" customHeight="1">
      <c r="A151" s="162">
        <v>17</v>
      </c>
      <c r="B151" s="85" t="s">
        <v>1624</v>
      </c>
      <c r="C151" s="86" t="s">
        <v>1625</v>
      </c>
      <c r="D151" s="87" t="s">
        <v>169</v>
      </c>
      <c r="E151" s="84" t="s">
        <v>1616</v>
      </c>
      <c r="F151" s="89">
        <v>7.9</v>
      </c>
      <c r="G151" s="88">
        <v>77</v>
      </c>
      <c r="H151" s="71" t="str">
        <f>IF(AND(F151&gt;=9,G151&gt;=90),"550.000",IF(AND(F151&gt;=8,G151&gt;=80),"475.000",IF(AND(F151&gt;=7,G151&gt;=70),"300.000"," ")))</f>
        <v>300.000</v>
      </c>
      <c r="I151" s="72">
        <f>H151*5</f>
        <v>1500000</v>
      </c>
      <c r="J151" s="112"/>
      <c r="K151" s="73"/>
      <c r="L151" s="91"/>
    </row>
    <row r="152" spans="1:12" s="8" customFormat="1" ht="15.95" customHeight="1">
      <c r="A152" s="6">
        <v>18</v>
      </c>
      <c r="B152" s="85" t="s">
        <v>1500</v>
      </c>
      <c r="C152" s="86" t="s">
        <v>509</v>
      </c>
      <c r="D152" s="87" t="s">
        <v>185</v>
      </c>
      <c r="E152" s="84" t="s">
        <v>1493</v>
      </c>
      <c r="F152" s="89">
        <v>7.9</v>
      </c>
      <c r="G152" s="88">
        <v>74</v>
      </c>
      <c r="H152" s="71" t="str">
        <f>IF(AND(F152&gt;=9,G152&gt;=90),"550.000",IF(AND(F152&gt;=8,G152&gt;=80),"475.000",IF(AND(F152&gt;=7,G152&gt;=70),"300.000"," ")))</f>
        <v>300.000</v>
      </c>
      <c r="I152" s="72">
        <f>H152*5</f>
        <v>1500000</v>
      </c>
      <c r="J152" s="73"/>
      <c r="K152" s="73"/>
      <c r="L152" s="92"/>
    </row>
    <row r="153" spans="1:12" s="8" customFormat="1" ht="15.95" customHeight="1">
      <c r="A153" s="162">
        <v>19</v>
      </c>
      <c r="B153" s="85" t="s">
        <v>1148</v>
      </c>
      <c r="C153" s="86" t="s">
        <v>480</v>
      </c>
      <c r="D153" s="87" t="s">
        <v>1149</v>
      </c>
      <c r="E153" s="84" t="s">
        <v>1150</v>
      </c>
      <c r="F153" s="89">
        <v>7.9</v>
      </c>
      <c r="G153" s="88">
        <v>70</v>
      </c>
      <c r="H153" s="71" t="str">
        <f>IF(AND(F153&gt;=9,G153&gt;=90),"550.000",IF(AND(F153&gt;=8,G153&gt;=80),"475.000",IF(AND(F153&gt;=7,G153&gt;=70),"300.000"," ")))</f>
        <v>300.000</v>
      </c>
      <c r="I153" s="72">
        <f>H153*5</f>
        <v>1500000</v>
      </c>
      <c r="J153" s="75"/>
      <c r="K153" s="73"/>
      <c r="L153" s="101"/>
    </row>
    <row r="154" spans="1:12" s="8" customFormat="1" ht="15.95" customHeight="1">
      <c r="A154" s="6">
        <v>20</v>
      </c>
      <c r="B154" s="85" t="s">
        <v>1501</v>
      </c>
      <c r="C154" s="86" t="s">
        <v>89</v>
      </c>
      <c r="D154" s="87" t="s">
        <v>90</v>
      </c>
      <c r="E154" s="84" t="s">
        <v>1493</v>
      </c>
      <c r="F154" s="89">
        <v>7.86</v>
      </c>
      <c r="G154" s="88">
        <v>81</v>
      </c>
      <c r="H154" s="71" t="str">
        <f>IF(AND(F154&gt;=9,G154&gt;=90),"550.000",IF(AND(F154&gt;=8,G154&gt;=80),"475.000",IF(AND(F154&gt;=7,G154&gt;=70),"300.000"," ")))</f>
        <v>300.000</v>
      </c>
      <c r="I154" s="72">
        <f>H154*5</f>
        <v>1500000</v>
      </c>
      <c r="J154" s="112"/>
      <c r="K154" s="73"/>
      <c r="L154" s="92"/>
    </row>
    <row r="155" spans="1:12" s="8" customFormat="1" ht="15.95" customHeight="1">
      <c r="A155" s="162">
        <v>21</v>
      </c>
      <c r="B155" s="85" t="s">
        <v>1376</v>
      </c>
      <c r="C155" s="86" t="s">
        <v>1377</v>
      </c>
      <c r="D155" s="87" t="s">
        <v>203</v>
      </c>
      <c r="E155" s="84" t="s">
        <v>1371</v>
      </c>
      <c r="F155" s="89">
        <v>7.86</v>
      </c>
      <c r="G155" s="88">
        <v>75</v>
      </c>
      <c r="H155" s="71" t="str">
        <f>IF(AND(F155&gt;=9,G155&gt;=90),"550.000",IF(AND(F155&gt;=8,G155&gt;=80),"475.000",IF(AND(F155&gt;=7,G155&gt;=70),"300.000"," ")))</f>
        <v>300.000</v>
      </c>
      <c r="I155" s="72">
        <f>H155*5</f>
        <v>1500000</v>
      </c>
      <c r="J155" s="111"/>
      <c r="K155" s="73"/>
      <c r="L155" s="70"/>
    </row>
    <row r="156" spans="1:12" s="8" customFormat="1" ht="15.95" customHeight="1">
      <c r="A156" s="6">
        <v>22</v>
      </c>
      <c r="B156" s="85" t="s">
        <v>1345</v>
      </c>
      <c r="C156" s="86" t="s">
        <v>1346</v>
      </c>
      <c r="D156" s="87" t="s">
        <v>158</v>
      </c>
      <c r="E156" s="84" t="s">
        <v>1341</v>
      </c>
      <c r="F156" s="89">
        <v>7.86</v>
      </c>
      <c r="G156" s="88">
        <v>73</v>
      </c>
      <c r="H156" s="71" t="str">
        <f>IF(AND(F156&gt;=9,G156&gt;=90),"550.000",IF(AND(F156&gt;=8,G156&gt;=80),"475.000",IF(AND(F156&gt;=7,G156&gt;=70),"300.000"," ")))</f>
        <v>300.000</v>
      </c>
      <c r="I156" s="72">
        <f>H156*5</f>
        <v>1500000</v>
      </c>
      <c r="J156" s="105"/>
      <c r="K156" s="73"/>
      <c r="L156" s="70"/>
    </row>
    <row r="157" spans="1:12" s="8" customFormat="1" ht="15.95" customHeight="1">
      <c r="A157" s="162">
        <v>23</v>
      </c>
      <c r="B157" s="85" t="s">
        <v>1210</v>
      </c>
      <c r="C157" s="86" t="s">
        <v>1180</v>
      </c>
      <c r="D157" s="87" t="s">
        <v>156</v>
      </c>
      <c r="E157" s="84" t="s">
        <v>1195</v>
      </c>
      <c r="F157" s="89">
        <v>7.85</v>
      </c>
      <c r="G157" s="88">
        <v>83</v>
      </c>
      <c r="H157" s="71" t="str">
        <f>IF(AND(F157&gt;=9,G157&gt;=90),"550.000",IF(AND(F157&gt;=8,G157&gt;=80),"475.000",IF(AND(F157&gt;=7,G157&gt;=70),"300.000"," ")))</f>
        <v>300.000</v>
      </c>
      <c r="I157" s="72">
        <f>H157*5</f>
        <v>1500000</v>
      </c>
      <c r="J157" s="112"/>
      <c r="K157" s="73"/>
      <c r="L157" s="82"/>
    </row>
    <row r="158" spans="1:12" s="8" customFormat="1" ht="15.95" customHeight="1">
      <c r="A158" s="6">
        <v>24</v>
      </c>
      <c r="B158" s="85" t="s">
        <v>1384</v>
      </c>
      <c r="C158" s="86" t="s">
        <v>79</v>
      </c>
      <c r="D158" s="87" t="s">
        <v>183</v>
      </c>
      <c r="E158" s="84" t="s">
        <v>1382</v>
      </c>
      <c r="F158" s="89">
        <v>7.84</v>
      </c>
      <c r="G158" s="88">
        <v>83</v>
      </c>
      <c r="H158" s="71" t="str">
        <f>IF(AND(F158&gt;=9,G158&gt;=90),"550.000",IF(AND(F158&gt;=8,G158&gt;=80),"475.000",IF(AND(F158&gt;=7,G158&gt;=70),"300.000"," ")))</f>
        <v>300.000</v>
      </c>
      <c r="I158" s="72">
        <f>H158*5</f>
        <v>1500000</v>
      </c>
      <c r="J158" s="73"/>
      <c r="K158" s="73"/>
      <c r="L158" s="101"/>
    </row>
    <row r="159" spans="1:12" s="8" customFormat="1" ht="15.95" customHeight="1">
      <c r="A159" s="162">
        <v>25</v>
      </c>
      <c r="B159" s="85" t="s">
        <v>1336</v>
      </c>
      <c r="C159" s="86" t="s">
        <v>1337</v>
      </c>
      <c r="D159" s="87" t="s">
        <v>1338</v>
      </c>
      <c r="E159" s="84" t="s">
        <v>1335</v>
      </c>
      <c r="F159" s="89">
        <v>7.84</v>
      </c>
      <c r="G159" s="88">
        <v>80</v>
      </c>
      <c r="H159" s="71" t="str">
        <f>IF(AND(F159&gt;=9,G159&gt;=90),"550.000",IF(AND(F159&gt;=8,G159&gt;=80),"475.000",IF(AND(F159&gt;=7,G159&gt;=70),"300.000"," ")))</f>
        <v>300.000</v>
      </c>
      <c r="I159" s="72">
        <f>H159*5</f>
        <v>1500000</v>
      </c>
      <c r="J159" s="112"/>
      <c r="K159" s="73"/>
      <c r="L159" s="70"/>
    </row>
    <row r="160" spans="1:12" s="8" customFormat="1" ht="15.95" customHeight="1">
      <c r="A160" s="6">
        <v>26</v>
      </c>
      <c r="B160" s="85" t="s">
        <v>1420</v>
      </c>
      <c r="C160" s="86" t="s">
        <v>1421</v>
      </c>
      <c r="D160" s="87" t="s">
        <v>1422</v>
      </c>
      <c r="E160" s="84" t="s">
        <v>1418</v>
      </c>
      <c r="F160" s="89">
        <v>7.84</v>
      </c>
      <c r="G160" s="88">
        <v>74</v>
      </c>
      <c r="H160" s="71" t="str">
        <f>IF(AND(F160&gt;=9,G160&gt;=90),"550.000",IF(AND(F160&gt;=8,G160&gt;=80),"475.000",IF(AND(F160&gt;=7,G160&gt;=70),"300.000"," ")))</f>
        <v>300.000</v>
      </c>
      <c r="I160" s="72">
        <f>H160*5</f>
        <v>1500000</v>
      </c>
      <c r="J160" s="113"/>
      <c r="K160" s="73"/>
      <c r="L160" s="70"/>
    </row>
    <row r="161" spans="1:12" s="325" customFormat="1" ht="15.95" customHeight="1">
      <c r="A161" s="315">
        <v>27</v>
      </c>
      <c r="B161" s="316" t="s">
        <v>1328</v>
      </c>
      <c r="C161" s="317" t="s">
        <v>1329</v>
      </c>
      <c r="D161" s="318" t="s">
        <v>100</v>
      </c>
      <c r="E161" s="319" t="s">
        <v>1330</v>
      </c>
      <c r="F161" s="330">
        <v>7.84</v>
      </c>
      <c r="G161" s="320">
        <v>72</v>
      </c>
      <c r="H161" s="321" t="str">
        <f>IF(AND(F161&gt;=9,G161&gt;=90),"550.000",IF(AND(F161&gt;=8,G161&gt;=80),"475.000",IF(AND(F161&gt;=7,G161&gt;=70),"300.000"," ")))</f>
        <v>300.000</v>
      </c>
      <c r="I161" s="322">
        <f>H161*5</f>
        <v>1500000</v>
      </c>
      <c r="J161" s="331"/>
      <c r="K161" s="332"/>
      <c r="L161" s="343"/>
    </row>
    <row r="162" spans="1:12" s="8" customFormat="1" ht="15.95" customHeight="1">
      <c r="A162" s="6">
        <v>28</v>
      </c>
      <c r="B162" s="85" t="s">
        <v>1059</v>
      </c>
      <c r="C162" s="86" t="s">
        <v>1060</v>
      </c>
      <c r="D162" s="87" t="s">
        <v>139</v>
      </c>
      <c r="E162" s="84" t="s">
        <v>1057</v>
      </c>
      <c r="F162" s="89">
        <v>7.83</v>
      </c>
      <c r="G162" s="88">
        <v>81</v>
      </c>
      <c r="H162" s="71" t="str">
        <f>IF(AND(F162&gt;=9,G162&gt;=90),"550.000",IF(AND(F162&gt;=8,G162&gt;=80),"475.000",IF(AND(F162&gt;=7,G162&gt;=70),"300.000"," ")))</f>
        <v>300.000</v>
      </c>
      <c r="I162" s="72">
        <f>H162*5</f>
        <v>1500000</v>
      </c>
      <c r="J162" s="110"/>
      <c r="K162" s="73"/>
      <c r="L162" s="70"/>
    </row>
    <row r="163" spans="1:12" s="8" customFormat="1" ht="15.95" customHeight="1">
      <c r="A163" s="162">
        <v>29</v>
      </c>
      <c r="B163" s="85" t="s">
        <v>1506</v>
      </c>
      <c r="C163" s="86" t="s">
        <v>1507</v>
      </c>
      <c r="D163" s="87" t="s">
        <v>1192</v>
      </c>
      <c r="E163" s="84" t="s">
        <v>1493</v>
      </c>
      <c r="F163" s="89">
        <v>7.82</v>
      </c>
      <c r="G163" s="88">
        <v>75</v>
      </c>
      <c r="H163" s="71" t="str">
        <f>IF(AND(F163&gt;=9,G163&gt;=90),"550.000",IF(AND(F163&gt;=8,G163&gt;=80),"475.000",IF(AND(F163&gt;=7,G163&gt;=70),"300.000"," ")))</f>
        <v>300.000</v>
      </c>
      <c r="I163" s="72">
        <f>H163*5</f>
        <v>1500000</v>
      </c>
      <c r="J163" s="105"/>
      <c r="K163" s="73"/>
      <c r="L163" s="92" t="s">
        <v>70</v>
      </c>
    </row>
    <row r="164" spans="1:12" s="8" customFormat="1" ht="15.95" customHeight="1">
      <c r="A164" s="6">
        <v>30</v>
      </c>
      <c r="B164" s="85" t="s">
        <v>1193</v>
      </c>
      <c r="C164" s="86" t="s">
        <v>1194</v>
      </c>
      <c r="D164" s="87" t="s">
        <v>97</v>
      </c>
      <c r="E164" s="84" t="s">
        <v>1195</v>
      </c>
      <c r="F164" s="89">
        <v>7.8</v>
      </c>
      <c r="G164" s="88">
        <v>73</v>
      </c>
      <c r="H164" s="71" t="str">
        <f>IF(AND(F164&gt;=9,G164&gt;=90),"550.000",IF(AND(F164&gt;=8,G164&gt;=80),"475.000",IF(AND(F164&gt;=7,G164&gt;=70),"300.000"," ")))</f>
        <v>300.000</v>
      </c>
      <c r="I164" s="72">
        <f>H164*5</f>
        <v>1500000</v>
      </c>
      <c r="J164" s="112"/>
      <c r="K164" s="73"/>
      <c r="L164" s="70"/>
    </row>
    <row r="165" spans="1:12" s="8" customFormat="1" ht="15.95" customHeight="1">
      <c r="A165" s="162">
        <v>31</v>
      </c>
      <c r="B165" s="85" t="s">
        <v>1591</v>
      </c>
      <c r="C165" s="86" t="s">
        <v>1067</v>
      </c>
      <c r="D165" s="87" t="s">
        <v>234</v>
      </c>
      <c r="E165" s="84" t="s">
        <v>1574</v>
      </c>
      <c r="F165" s="89">
        <v>7.8</v>
      </c>
      <c r="G165" s="88">
        <v>73</v>
      </c>
      <c r="H165" s="71" t="str">
        <f>IF(AND(F165&gt;=9,G165&gt;=90),"550.000",IF(AND(F165&gt;=8,G165&gt;=80),"475.000",IF(AND(F165&gt;=7,G165&gt;=70),"300.000"," ")))</f>
        <v>300.000</v>
      </c>
      <c r="I165" s="72">
        <f>H165*5</f>
        <v>1500000</v>
      </c>
      <c r="J165" s="110"/>
      <c r="K165" s="73"/>
      <c r="L165" s="91"/>
    </row>
    <row r="166" spans="1:12" s="8" customFormat="1" ht="15.95" customHeight="1">
      <c r="A166" s="6">
        <v>32</v>
      </c>
      <c r="B166" s="85" t="s">
        <v>1578</v>
      </c>
      <c r="C166" s="86" t="s">
        <v>1579</v>
      </c>
      <c r="D166" s="87" t="s">
        <v>574</v>
      </c>
      <c r="E166" s="84" t="s">
        <v>1574</v>
      </c>
      <c r="F166" s="89">
        <v>7.8</v>
      </c>
      <c r="G166" s="88">
        <v>70</v>
      </c>
      <c r="H166" s="71" t="str">
        <f>IF(AND(F166&gt;=9,G166&gt;=90),"550.000",IF(AND(F166&gt;=8,G166&gt;=80),"475.000",IF(AND(F166&gt;=7,G166&gt;=70),"300.000"," ")))</f>
        <v>300.000</v>
      </c>
      <c r="I166" s="72">
        <f>H166*5</f>
        <v>1500000</v>
      </c>
      <c r="J166" s="112"/>
      <c r="K166" s="73"/>
      <c r="L166" s="92" t="s">
        <v>70</v>
      </c>
    </row>
    <row r="167" spans="1:12" s="8" customFormat="1" ht="15.95" customHeight="1">
      <c r="A167" s="162">
        <v>33</v>
      </c>
      <c r="B167" s="85" t="s">
        <v>1390</v>
      </c>
      <c r="C167" s="86" t="s">
        <v>240</v>
      </c>
      <c r="D167" s="87" t="s">
        <v>761</v>
      </c>
      <c r="E167" s="84" t="s">
        <v>1382</v>
      </c>
      <c r="F167" s="89">
        <v>7.79</v>
      </c>
      <c r="G167" s="88">
        <v>81</v>
      </c>
      <c r="H167" s="71" t="str">
        <f>IF(AND(F167&gt;=9,G167&gt;=90),"550.000",IF(AND(F167&gt;=8,G167&gt;=80),"475.000",IF(AND(F167&gt;=7,G167&gt;=70),"300.000"," ")))</f>
        <v>300.000</v>
      </c>
      <c r="I167" s="72">
        <f>H167*5</f>
        <v>1500000</v>
      </c>
      <c r="J167" s="113"/>
      <c r="K167" s="73"/>
      <c r="L167" s="91"/>
    </row>
    <row r="168" spans="1:12" s="8" customFormat="1" ht="15.95" customHeight="1">
      <c r="A168" s="6">
        <v>34</v>
      </c>
      <c r="B168" s="85" t="s">
        <v>1603</v>
      </c>
      <c r="C168" s="86" t="s">
        <v>1604</v>
      </c>
      <c r="D168" s="87" t="s">
        <v>193</v>
      </c>
      <c r="E168" s="84" t="s">
        <v>1598</v>
      </c>
      <c r="F168" s="89">
        <v>7.78</v>
      </c>
      <c r="G168" s="88">
        <v>84</v>
      </c>
      <c r="H168" s="71" t="str">
        <f>IF(AND(F168&gt;=9,G168&gt;=90),"550.000",IF(AND(F168&gt;=8,G168&gt;=80),"475.000",IF(AND(F168&gt;=7,G168&gt;=70),"300.000"," ")))</f>
        <v>300.000</v>
      </c>
      <c r="I168" s="72">
        <f>H168*5</f>
        <v>1500000</v>
      </c>
      <c r="J168" s="112"/>
      <c r="K168" s="73"/>
      <c r="L168" s="92" t="s">
        <v>70</v>
      </c>
    </row>
    <row r="169" spans="1:12" s="8" customFormat="1" ht="15.95" customHeight="1">
      <c r="A169" s="162">
        <v>35</v>
      </c>
      <c r="B169" s="85" t="s">
        <v>1143</v>
      </c>
      <c r="C169" s="86" t="s">
        <v>1144</v>
      </c>
      <c r="D169" s="87" t="s">
        <v>153</v>
      </c>
      <c r="E169" s="84" t="s">
        <v>1140</v>
      </c>
      <c r="F169" s="89">
        <v>7.78</v>
      </c>
      <c r="G169" s="88">
        <v>71</v>
      </c>
      <c r="H169" s="71" t="str">
        <f>IF(AND(F169&gt;=9,G169&gt;=90),"550.000",IF(AND(F169&gt;=8,G169&gt;=80),"475.000",IF(AND(F169&gt;=7,G169&gt;=70),"300.000"," ")))</f>
        <v>300.000</v>
      </c>
      <c r="I169" s="72">
        <f>H169*5</f>
        <v>1500000</v>
      </c>
      <c r="J169" s="112"/>
      <c r="K169" s="73"/>
      <c r="L169" s="74"/>
    </row>
    <row r="170" spans="1:12" s="325" customFormat="1" ht="15.95" customHeight="1">
      <c r="A170" s="320">
        <v>36</v>
      </c>
      <c r="B170" s="316" t="s">
        <v>1274</v>
      </c>
      <c r="C170" s="317" t="s">
        <v>240</v>
      </c>
      <c r="D170" s="318" t="s">
        <v>84</v>
      </c>
      <c r="E170" s="319" t="s">
        <v>1271</v>
      </c>
      <c r="F170" s="330">
        <v>7.76</v>
      </c>
      <c r="G170" s="320">
        <v>71</v>
      </c>
      <c r="H170" s="321" t="str">
        <f>IF(AND(F170&gt;=9,G170&gt;=90),"550.000",IF(AND(F170&gt;=8,G170&gt;=80),"475.000",IF(AND(F170&gt;=7,G170&gt;=70),"300.000"," ")))</f>
        <v>300.000</v>
      </c>
      <c r="I170" s="322">
        <f>H170*5</f>
        <v>1500000</v>
      </c>
      <c r="J170" s="323"/>
      <c r="K170" s="332"/>
      <c r="L170" s="346"/>
    </row>
    <row r="171" spans="1:12" s="8" customFormat="1" ht="15.95" customHeight="1">
      <c r="A171" s="162">
        <v>37</v>
      </c>
      <c r="B171" s="85" t="s">
        <v>1055</v>
      </c>
      <c r="C171" s="86" t="s">
        <v>1056</v>
      </c>
      <c r="D171" s="87" t="s">
        <v>629</v>
      </c>
      <c r="E171" s="84" t="s">
        <v>1057</v>
      </c>
      <c r="F171" s="89">
        <v>7.75</v>
      </c>
      <c r="G171" s="88">
        <v>77</v>
      </c>
      <c r="H171" s="71" t="str">
        <f>IF(AND(F171&gt;=9,G171&gt;=90),"550.000",IF(AND(F171&gt;=8,G171&gt;=80),"475.000",IF(AND(F171&gt;=7,G171&gt;=70),"300.000"," ")))</f>
        <v>300.000</v>
      </c>
      <c r="I171" s="72">
        <f>H171*5</f>
        <v>1500000</v>
      </c>
      <c r="J171" s="112"/>
      <c r="K171" s="73"/>
      <c r="L171" s="70"/>
    </row>
    <row r="172" spans="1:12" s="8" customFormat="1" ht="15.95" customHeight="1">
      <c r="A172" s="6">
        <v>38</v>
      </c>
      <c r="B172" s="85" t="s">
        <v>1561</v>
      </c>
      <c r="C172" s="86" t="s">
        <v>1562</v>
      </c>
      <c r="D172" s="87" t="s">
        <v>99</v>
      </c>
      <c r="E172" s="84" t="s">
        <v>1558</v>
      </c>
      <c r="F172" s="89">
        <v>7.75</v>
      </c>
      <c r="G172" s="88">
        <v>72</v>
      </c>
      <c r="H172" s="71" t="str">
        <f>IF(AND(F172&gt;=9,G172&gt;=90),"550.000",IF(AND(F172&gt;=8,G172&gt;=80),"475.000",IF(AND(F172&gt;=7,G172&gt;=70),"300.000"," ")))</f>
        <v>300.000</v>
      </c>
      <c r="I172" s="72">
        <f>H172*5</f>
        <v>1500000</v>
      </c>
      <c r="J172" s="112"/>
      <c r="K172" s="73"/>
      <c r="L172" s="92"/>
    </row>
    <row r="173" spans="1:12" s="8" customFormat="1" ht="15.95" customHeight="1">
      <c r="A173" s="162">
        <v>39</v>
      </c>
      <c r="B173" s="85" t="s">
        <v>1184</v>
      </c>
      <c r="C173" s="86" t="s">
        <v>163</v>
      </c>
      <c r="D173" s="87" t="s">
        <v>1185</v>
      </c>
      <c r="E173" s="84" t="s">
        <v>1170</v>
      </c>
      <c r="F173" s="89">
        <v>7.75</v>
      </c>
      <c r="G173" s="88">
        <v>71</v>
      </c>
      <c r="H173" s="71" t="str">
        <f>IF(AND(F173&gt;=9,G173&gt;=90),"550.000",IF(AND(F173&gt;=8,G173&gt;=80),"475.000",IF(AND(F173&gt;=7,G173&gt;=70),"300.000"," ")))</f>
        <v>300.000</v>
      </c>
      <c r="I173" s="72">
        <f>H173*5</f>
        <v>1500000</v>
      </c>
      <c r="J173" s="135"/>
      <c r="K173" s="73"/>
      <c r="L173" s="70"/>
    </row>
    <row r="174" spans="1:12" s="8" customFormat="1" ht="15.95" customHeight="1">
      <c r="A174" s="6">
        <v>40</v>
      </c>
      <c r="B174" s="85" t="s">
        <v>1513</v>
      </c>
      <c r="C174" s="86" t="s">
        <v>1514</v>
      </c>
      <c r="D174" s="87" t="s">
        <v>190</v>
      </c>
      <c r="E174" s="84" t="s">
        <v>1512</v>
      </c>
      <c r="F174" s="89">
        <v>7.74</v>
      </c>
      <c r="G174" s="88">
        <v>71</v>
      </c>
      <c r="H174" s="71" t="str">
        <f>IF(AND(F174&gt;=9,G174&gt;=90),"550.000",IF(AND(F174&gt;=8,G174&gt;=80),"475.000",IF(AND(F174&gt;=7,G174&gt;=70),"300.000"," ")))</f>
        <v>300.000</v>
      </c>
      <c r="I174" s="72">
        <f>H174*5</f>
        <v>1500000</v>
      </c>
      <c r="J174" s="112"/>
      <c r="K174" s="73"/>
      <c r="L174" s="92" t="s">
        <v>70</v>
      </c>
    </row>
    <row r="175" spans="1:12" s="8" customFormat="1" ht="15.95" customHeight="1">
      <c r="A175" s="162">
        <v>41</v>
      </c>
      <c r="B175" s="85" t="s">
        <v>1395</v>
      </c>
      <c r="C175" s="86" t="s">
        <v>79</v>
      </c>
      <c r="D175" s="87" t="s">
        <v>1396</v>
      </c>
      <c r="E175" s="84" t="s">
        <v>1394</v>
      </c>
      <c r="F175" s="89">
        <v>7.73</v>
      </c>
      <c r="G175" s="88">
        <v>82</v>
      </c>
      <c r="H175" s="71" t="str">
        <f>IF(AND(F175&gt;=9,G175&gt;=90),"550.000",IF(AND(F175&gt;=8,G175&gt;=80),"475.000",IF(AND(F175&gt;=7,G175&gt;=70),"300.000"," ")))</f>
        <v>300.000</v>
      </c>
      <c r="I175" s="72">
        <f>H175*5</f>
        <v>1500000</v>
      </c>
      <c r="J175" s="73"/>
      <c r="K175" s="73"/>
      <c r="L175" s="7"/>
    </row>
    <row r="176" spans="1:12" s="8" customFormat="1" ht="15.95" customHeight="1">
      <c r="A176" s="6">
        <v>42</v>
      </c>
      <c r="B176" s="85" t="s">
        <v>1249</v>
      </c>
      <c r="C176" s="86" t="s">
        <v>1250</v>
      </c>
      <c r="D176" s="87" t="s">
        <v>115</v>
      </c>
      <c r="E176" s="84" t="s">
        <v>1248</v>
      </c>
      <c r="F176" s="89">
        <v>7.73</v>
      </c>
      <c r="G176" s="88">
        <v>79</v>
      </c>
      <c r="H176" s="71" t="str">
        <f>IF(AND(F176&gt;=9,G176&gt;=90),"550.000",IF(AND(F176&gt;=8,G176&gt;=80),"475.000",IF(AND(F176&gt;=7,G176&gt;=70),"300.000"," ")))</f>
        <v>300.000</v>
      </c>
      <c r="I176" s="72">
        <f>H176*5</f>
        <v>1500000</v>
      </c>
      <c r="J176" s="113"/>
      <c r="K176" s="73"/>
      <c r="L176" s="70"/>
    </row>
    <row r="177" spans="1:12" s="8" customFormat="1" ht="15.95" customHeight="1">
      <c r="A177" s="162">
        <v>43</v>
      </c>
      <c r="B177" s="85" t="s">
        <v>1129</v>
      </c>
      <c r="C177" s="86" t="s">
        <v>1130</v>
      </c>
      <c r="D177" s="87" t="s">
        <v>86</v>
      </c>
      <c r="E177" s="84" t="s">
        <v>1118</v>
      </c>
      <c r="F177" s="89">
        <v>7.73</v>
      </c>
      <c r="G177" s="88">
        <v>71</v>
      </c>
      <c r="H177" s="71" t="str">
        <f>IF(AND(F177&gt;=9,G177&gt;=90),"550.000",IF(AND(F177&gt;=8,G177&gt;=80),"475.000",IF(AND(F177&gt;=7,G177&gt;=70),"300.000"," ")))</f>
        <v>300.000</v>
      </c>
      <c r="I177" s="72">
        <f>H177*5</f>
        <v>1500000</v>
      </c>
      <c r="J177" s="107"/>
      <c r="K177" s="73"/>
      <c r="L177" s="101"/>
    </row>
    <row r="178" spans="1:12" s="8" customFormat="1" ht="15.95" customHeight="1">
      <c r="A178" s="6">
        <v>44</v>
      </c>
      <c r="B178" s="85" t="s">
        <v>1387</v>
      </c>
      <c r="C178" s="86" t="s">
        <v>166</v>
      </c>
      <c r="D178" s="87" t="s">
        <v>108</v>
      </c>
      <c r="E178" s="84" t="s">
        <v>1382</v>
      </c>
      <c r="F178" s="89">
        <v>7.72</v>
      </c>
      <c r="G178" s="88">
        <v>84</v>
      </c>
      <c r="H178" s="71" t="str">
        <f>IF(AND(F178&gt;=9,G178&gt;=90),"550.000",IF(AND(F178&gt;=8,G178&gt;=80),"475.000",IF(AND(F178&gt;=7,G178&gt;=70),"300.000"," ")))</f>
        <v>300.000</v>
      </c>
      <c r="I178" s="72">
        <f>H178*5</f>
        <v>1500000</v>
      </c>
      <c r="J178" s="112"/>
      <c r="K178" s="73"/>
      <c r="L178" s="101"/>
    </row>
    <row r="179" spans="1:12" s="8" customFormat="1" ht="15.95" customHeight="1">
      <c r="A179" s="162">
        <v>45</v>
      </c>
      <c r="B179" s="85" t="s">
        <v>1498</v>
      </c>
      <c r="C179" s="86" t="s">
        <v>1499</v>
      </c>
      <c r="D179" s="87" t="s">
        <v>247</v>
      </c>
      <c r="E179" s="84" t="s">
        <v>1493</v>
      </c>
      <c r="F179" s="89">
        <v>7.7</v>
      </c>
      <c r="G179" s="88">
        <v>73</v>
      </c>
      <c r="H179" s="71" t="str">
        <f>IF(AND(F179&gt;=9,G179&gt;=90),"550.000",IF(AND(F179&gt;=8,G179&gt;=80),"475.000",IF(AND(F179&gt;=7,G179&gt;=70),"300.000"," ")))</f>
        <v>300.000</v>
      </c>
      <c r="I179" s="72">
        <f>H179*5</f>
        <v>1500000</v>
      </c>
      <c r="J179" s="110"/>
      <c r="K179" s="73"/>
      <c r="L179" s="92" t="s">
        <v>70</v>
      </c>
    </row>
    <row r="180" spans="1:12" s="8" customFormat="1" ht="15.95" customHeight="1">
      <c r="A180" s="6">
        <v>46</v>
      </c>
      <c r="B180" s="85" t="s">
        <v>1430</v>
      </c>
      <c r="C180" s="86" t="s">
        <v>1431</v>
      </c>
      <c r="D180" s="87" t="s">
        <v>239</v>
      </c>
      <c r="E180" s="84" t="s">
        <v>1428</v>
      </c>
      <c r="F180" s="89">
        <v>7.69</v>
      </c>
      <c r="G180" s="88">
        <v>75</v>
      </c>
      <c r="H180" s="71" t="str">
        <f>IF(AND(F180&gt;=9,G180&gt;=90),"550.000",IF(AND(F180&gt;=8,G180&gt;=80),"475.000",IF(AND(F180&gt;=7,G180&gt;=70),"300.000"," ")))</f>
        <v>300.000</v>
      </c>
      <c r="I180" s="72">
        <f>H180*5</f>
        <v>1500000</v>
      </c>
      <c r="J180" s="112"/>
      <c r="K180" s="73"/>
      <c r="L180" s="70"/>
    </row>
    <row r="181" spans="1:12" s="8" customFormat="1" ht="15.95" customHeight="1">
      <c r="A181" s="162">
        <v>47</v>
      </c>
      <c r="B181" s="85" t="s">
        <v>1429</v>
      </c>
      <c r="C181" s="86" t="s">
        <v>1067</v>
      </c>
      <c r="D181" s="87" t="s">
        <v>1028</v>
      </c>
      <c r="E181" s="84" t="s">
        <v>1428</v>
      </c>
      <c r="F181" s="89">
        <v>7.69</v>
      </c>
      <c r="G181" s="88">
        <v>71</v>
      </c>
      <c r="H181" s="71" t="str">
        <f>IF(AND(F181&gt;=9,G181&gt;=90),"550.000",IF(AND(F181&gt;=8,G181&gt;=80),"475.000",IF(AND(F181&gt;=7,G181&gt;=70),"300.000"," ")))</f>
        <v>300.000</v>
      </c>
      <c r="I181" s="72">
        <f>H181*5</f>
        <v>1500000</v>
      </c>
      <c r="J181" s="112"/>
      <c r="K181" s="73"/>
      <c r="L181" s="92"/>
    </row>
    <row r="182" spans="1:12" s="8" customFormat="1" ht="15.95" customHeight="1">
      <c r="A182" s="6">
        <v>48</v>
      </c>
      <c r="B182" s="85" t="s">
        <v>1524</v>
      </c>
      <c r="C182" s="86" t="s">
        <v>91</v>
      </c>
      <c r="D182" s="87" t="s">
        <v>139</v>
      </c>
      <c r="E182" s="84" t="s">
        <v>1525</v>
      </c>
      <c r="F182" s="88">
        <v>7.68</v>
      </c>
      <c r="G182" s="88">
        <v>81</v>
      </c>
      <c r="H182" s="71" t="str">
        <f>IF(AND(F182&gt;=9,G182&gt;=90),"550.000",IF(AND(F182&gt;=8,G182&gt;=80),"475.000",IF(AND(F182&gt;=7,G182&gt;=70),"300.000"," ")))</f>
        <v>300.000</v>
      </c>
      <c r="I182" s="72">
        <f>H182*5</f>
        <v>1500000</v>
      </c>
      <c r="J182" s="105"/>
      <c r="K182" s="73"/>
      <c r="L182" s="70"/>
    </row>
    <row r="183" spans="1:12" s="8" customFormat="1" ht="15.95" customHeight="1">
      <c r="A183" s="162">
        <v>49</v>
      </c>
      <c r="B183" s="85" t="s">
        <v>1173</v>
      </c>
      <c r="C183" s="86" t="s">
        <v>1174</v>
      </c>
      <c r="D183" s="87" t="s">
        <v>256</v>
      </c>
      <c r="E183" s="84" t="s">
        <v>1170</v>
      </c>
      <c r="F183" s="89">
        <v>7.68</v>
      </c>
      <c r="G183" s="88">
        <v>73</v>
      </c>
      <c r="H183" s="71" t="str">
        <f>IF(AND(F183&gt;=9,G183&gt;=90),"550.000",IF(AND(F183&gt;=8,G183&gt;=80),"475.000",IF(AND(F183&gt;=7,G183&gt;=70),"300.000"," ")))</f>
        <v>300.000</v>
      </c>
      <c r="I183" s="72">
        <f>H183*5</f>
        <v>1500000</v>
      </c>
      <c r="J183" s="112"/>
      <c r="K183" s="73"/>
      <c r="L183" s="82"/>
    </row>
    <row r="184" spans="1:12" s="325" customFormat="1" ht="15.95" customHeight="1">
      <c r="A184" s="320">
        <v>50</v>
      </c>
      <c r="B184" s="316" t="s">
        <v>1291</v>
      </c>
      <c r="C184" s="317" t="s">
        <v>1292</v>
      </c>
      <c r="D184" s="318" t="s">
        <v>116</v>
      </c>
      <c r="E184" s="319" t="s">
        <v>1285</v>
      </c>
      <c r="F184" s="330">
        <v>7.68</v>
      </c>
      <c r="G184" s="320">
        <v>73</v>
      </c>
      <c r="H184" s="321" t="str">
        <f>IF(AND(F184&gt;=9,G184&gt;=90),"550.000",IF(AND(F184&gt;=8,G184&gt;=80),"475.000",IF(AND(F184&gt;=7,G184&gt;=70),"300.000"," ")))</f>
        <v>300.000</v>
      </c>
      <c r="I184" s="322">
        <f>H184*5</f>
        <v>1500000</v>
      </c>
      <c r="J184" s="347"/>
      <c r="K184" s="332"/>
      <c r="L184" s="343"/>
    </row>
    <row r="185" spans="1:12" s="8" customFormat="1" ht="15.95" customHeight="1">
      <c r="A185" s="162">
        <v>51</v>
      </c>
      <c r="B185" s="85" t="s">
        <v>1423</v>
      </c>
      <c r="C185" s="86" t="s">
        <v>717</v>
      </c>
      <c r="D185" s="87" t="s">
        <v>255</v>
      </c>
      <c r="E185" s="84" t="s">
        <v>1418</v>
      </c>
      <c r="F185" s="89">
        <v>7.68</v>
      </c>
      <c r="G185" s="88">
        <v>71</v>
      </c>
      <c r="H185" s="71" t="str">
        <f>IF(AND(F185&gt;=9,G185&gt;=90),"550.000",IF(AND(F185&gt;=8,G185&gt;=80),"475.000",IF(AND(F185&gt;=7,G185&gt;=70),"300.000"," ")))</f>
        <v>300.000</v>
      </c>
      <c r="I185" s="72">
        <f>H185*5</f>
        <v>1500000</v>
      </c>
      <c r="J185" s="73"/>
      <c r="K185" s="73"/>
      <c r="L185" s="91"/>
    </row>
    <row r="186" spans="1:12" s="8" customFormat="1" ht="15.95" customHeight="1">
      <c r="A186" s="6">
        <v>52</v>
      </c>
      <c r="B186" s="85" t="s">
        <v>1412</v>
      </c>
      <c r="C186" s="86" t="s">
        <v>1413</v>
      </c>
      <c r="D186" s="87" t="s">
        <v>127</v>
      </c>
      <c r="E186" s="84" t="s">
        <v>1409</v>
      </c>
      <c r="F186" s="89">
        <v>7.68</v>
      </c>
      <c r="G186" s="88">
        <v>70</v>
      </c>
      <c r="H186" s="71" t="str">
        <f>IF(AND(F186&gt;=9,G186&gt;=90),"550.000",IF(AND(F186&gt;=8,G186&gt;=80),"475.000",IF(AND(F186&gt;=7,G186&gt;=70),"300.000"," ")))</f>
        <v>300.000</v>
      </c>
      <c r="I186" s="72">
        <f>H186*5</f>
        <v>1500000</v>
      </c>
      <c r="J186" s="112"/>
      <c r="K186" s="73"/>
      <c r="L186" s="91"/>
    </row>
    <row r="187" spans="1:12" s="8" customFormat="1" ht="15.95" customHeight="1">
      <c r="A187" s="162">
        <v>53</v>
      </c>
      <c r="B187" s="85" t="s">
        <v>1532</v>
      </c>
      <c r="C187" s="86" t="s">
        <v>1533</v>
      </c>
      <c r="D187" s="87" t="s">
        <v>116</v>
      </c>
      <c r="E187" s="84" t="s">
        <v>1525</v>
      </c>
      <c r="F187" s="88">
        <v>7.66</v>
      </c>
      <c r="G187" s="88">
        <v>71</v>
      </c>
      <c r="H187" s="71" t="str">
        <f>IF(AND(F187&gt;=9,G187&gt;=90),"550.000",IF(AND(F187&gt;=8,G187&gt;=80),"475.000",IF(AND(F187&gt;=7,G187&gt;=70),"300.000"," ")))</f>
        <v>300.000</v>
      </c>
      <c r="I187" s="72">
        <f>H187*5</f>
        <v>1500000</v>
      </c>
      <c r="J187" s="112"/>
      <c r="K187" s="73"/>
      <c r="L187" s="82"/>
    </row>
    <row r="188" spans="1:12" s="8" customFormat="1" ht="15.95" customHeight="1">
      <c r="A188" s="6">
        <v>54</v>
      </c>
      <c r="B188" s="85" t="s">
        <v>1172</v>
      </c>
      <c r="C188" s="86" t="s">
        <v>244</v>
      </c>
      <c r="D188" s="87" t="s">
        <v>127</v>
      </c>
      <c r="E188" s="84" t="s">
        <v>1170</v>
      </c>
      <c r="F188" s="89">
        <v>7.65</v>
      </c>
      <c r="G188" s="88">
        <v>83</v>
      </c>
      <c r="H188" s="71" t="str">
        <f>IF(AND(F188&gt;=9,G188&gt;=90),"550.000",IF(AND(F188&gt;=8,G188&gt;=80),"475.000",IF(AND(F188&gt;=7,G188&gt;=70),"300.000"," ")))</f>
        <v>300.000</v>
      </c>
      <c r="I188" s="72">
        <f>H188*5</f>
        <v>1500000</v>
      </c>
      <c r="J188" s="105"/>
      <c r="K188" s="73"/>
      <c r="L188" s="82"/>
    </row>
    <row r="189" spans="1:12" s="8" customFormat="1" ht="15.95" customHeight="1">
      <c r="A189" s="162">
        <v>55</v>
      </c>
      <c r="B189" s="85" t="s">
        <v>1587</v>
      </c>
      <c r="C189" s="86" t="s">
        <v>1588</v>
      </c>
      <c r="D189" s="87" t="s">
        <v>108</v>
      </c>
      <c r="E189" s="84" t="s">
        <v>1574</v>
      </c>
      <c r="F189" s="89">
        <v>7.65</v>
      </c>
      <c r="G189" s="88">
        <v>70</v>
      </c>
      <c r="H189" s="71" t="str">
        <f>IF(AND(F189&gt;=9,G189&gt;=90),"550.000",IF(AND(F189&gt;=8,G189&gt;=80),"475.000",IF(AND(F189&gt;=7,G189&gt;=70),"300.000"," ")))</f>
        <v>300.000</v>
      </c>
      <c r="I189" s="72">
        <f>H189*5</f>
        <v>1500000</v>
      </c>
      <c r="J189" s="122"/>
      <c r="K189" s="73"/>
      <c r="L189" s="92" t="s">
        <v>70</v>
      </c>
    </row>
    <row r="190" spans="1:12" s="8" customFormat="1" ht="15.95" customHeight="1">
      <c r="A190" s="6">
        <v>56</v>
      </c>
      <c r="B190" s="85" t="s">
        <v>1186</v>
      </c>
      <c r="C190" s="86" t="s">
        <v>1187</v>
      </c>
      <c r="D190" s="87" t="s">
        <v>86</v>
      </c>
      <c r="E190" s="84" t="s">
        <v>1170</v>
      </c>
      <c r="F190" s="89">
        <v>7.63</v>
      </c>
      <c r="G190" s="88">
        <v>80</v>
      </c>
      <c r="H190" s="71" t="str">
        <f>IF(AND(F190&gt;=9,G190&gt;=90),"550.000",IF(AND(F190&gt;=8,G190&gt;=80),"475.000",IF(AND(F190&gt;=7,G190&gt;=70),"300.000"," ")))</f>
        <v>300.000</v>
      </c>
      <c r="I190" s="72">
        <f>H190*5</f>
        <v>1500000</v>
      </c>
      <c r="J190" s="112"/>
      <c r="K190" s="73"/>
      <c r="L190" s="70"/>
    </row>
    <row r="191" spans="1:12" s="8" customFormat="1" ht="15.95" customHeight="1">
      <c r="A191" s="162">
        <v>57</v>
      </c>
      <c r="B191" s="85" t="s">
        <v>1109</v>
      </c>
      <c r="C191" s="86" t="s">
        <v>1110</v>
      </c>
      <c r="D191" s="87" t="s">
        <v>80</v>
      </c>
      <c r="E191" s="84" t="s">
        <v>1097</v>
      </c>
      <c r="F191" s="89">
        <v>7.63</v>
      </c>
      <c r="G191" s="88">
        <v>72</v>
      </c>
      <c r="H191" s="71" t="str">
        <f>IF(AND(F191&gt;=9,G191&gt;=90),"550.000",IF(AND(F191&gt;=8,G191&gt;=80),"475.000",IF(AND(F191&gt;=7,G191&gt;=70),"300.000"," ")))</f>
        <v>300.000</v>
      </c>
      <c r="I191" s="72">
        <f>H191*5</f>
        <v>1500000</v>
      </c>
      <c r="J191" s="73"/>
      <c r="K191" s="73"/>
      <c r="L191" s="70"/>
    </row>
    <row r="192" spans="1:12" s="8" customFormat="1" ht="15.95" customHeight="1">
      <c r="A192" s="6">
        <v>58</v>
      </c>
      <c r="B192" s="85" t="s">
        <v>1468</v>
      </c>
      <c r="C192" s="86" t="s">
        <v>1469</v>
      </c>
      <c r="D192" s="87" t="s">
        <v>199</v>
      </c>
      <c r="E192" s="84" t="s">
        <v>1454</v>
      </c>
      <c r="F192" s="89">
        <v>7.62</v>
      </c>
      <c r="G192" s="88">
        <v>72</v>
      </c>
      <c r="H192" s="71" t="str">
        <f>IF(AND(F192&gt;=9,G192&gt;=90),"550.000",IF(AND(F192&gt;=8,G192&gt;=80),"475.000",IF(AND(F192&gt;=7,G192&gt;=70),"300.000"," ")))</f>
        <v>300.000</v>
      </c>
      <c r="I192" s="72">
        <f>H192*5</f>
        <v>1500000</v>
      </c>
      <c r="J192" s="112"/>
      <c r="K192" s="73"/>
      <c r="L192" s="92" t="s">
        <v>70</v>
      </c>
    </row>
    <row r="193" spans="1:12" s="8" customFormat="1" ht="15.95" customHeight="1">
      <c r="A193" s="162">
        <v>59</v>
      </c>
      <c r="B193" s="85" t="s">
        <v>1585</v>
      </c>
      <c r="C193" s="86" t="s">
        <v>1586</v>
      </c>
      <c r="D193" s="87" t="s">
        <v>109</v>
      </c>
      <c r="E193" s="84" t="s">
        <v>1574</v>
      </c>
      <c r="F193" s="89">
        <v>7.6</v>
      </c>
      <c r="G193" s="88">
        <v>80</v>
      </c>
      <c r="H193" s="71" t="str">
        <f>IF(AND(F193&gt;=9,G193&gt;=90),"550.000",IF(AND(F193&gt;=8,G193&gt;=80),"475.000",IF(AND(F193&gt;=7,G193&gt;=70),"300.000"," ")))</f>
        <v>300.000</v>
      </c>
      <c r="I193" s="72">
        <f>H193*5</f>
        <v>1500000</v>
      </c>
      <c r="J193" s="110"/>
      <c r="K193" s="73"/>
      <c r="L193" s="92" t="s">
        <v>70</v>
      </c>
    </row>
    <row r="194" spans="1:12" s="8" customFormat="1" ht="15.95" customHeight="1">
      <c r="A194" s="6">
        <v>60</v>
      </c>
      <c r="B194" s="85" t="s">
        <v>1605</v>
      </c>
      <c r="C194" s="86" t="s">
        <v>1606</v>
      </c>
      <c r="D194" s="87" t="s">
        <v>256</v>
      </c>
      <c r="E194" s="84" t="s">
        <v>1598</v>
      </c>
      <c r="F194" s="89">
        <v>7.6</v>
      </c>
      <c r="G194" s="88">
        <v>74</v>
      </c>
      <c r="H194" s="71" t="str">
        <f>IF(AND(F194&gt;=9,G194&gt;=90),"550.000",IF(AND(F194&gt;=8,G194&gt;=80),"475.000",IF(AND(F194&gt;=7,G194&gt;=70),"300.000"," ")))</f>
        <v>300.000</v>
      </c>
      <c r="I194" s="72">
        <f>H194*5</f>
        <v>1500000</v>
      </c>
      <c r="J194" s="112"/>
      <c r="K194" s="73"/>
      <c r="L194" s="92"/>
    </row>
    <row r="195" spans="1:12" s="8" customFormat="1" ht="15.95" customHeight="1">
      <c r="A195" s="162">
        <v>61</v>
      </c>
      <c r="B195" s="85" t="s">
        <v>1466</v>
      </c>
      <c r="C195" s="86" t="s">
        <v>180</v>
      </c>
      <c r="D195" s="87" t="s">
        <v>1467</v>
      </c>
      <c r="E195" s="84" t="s">
        <v>1454</v>
      </c>
      <c r="F195" s="89">
        <v>7.58</v>
      </c>
      <c r="G195" s="88">
        <v>71</v>
      </c>
      <c r="H195" s="71" t="str">
        <f>IF(AND(F195&gt;=9,G195&gt;=90),"550.000",IF(AND(F195&gt;=8,G195&gt;=80),"475.000",IF(AND(F195&gt;=7,G195&gt;=70),"300.000"," ")))</f>
        <v>300.000</v>
      </c>
      <c r="I195" s="72">
        <f>H195*5</f>
        <v>1500000</v>
      </c>
      <c r="J195" s="112"/>
      <c r="K195" s="73"/>
      <c r="L195" s="92" t="s">
        <v>70</v>
      </c>
    </row>
    <row r="196" spans="1:12" s="8" customFormat="1" ht="15.95" customHeight="1">
      <c r="A196" s="6">
        <v>62</v>
      </c>
      <c r="B196" s="85" t="s">
        <v>1482</v>
      </c>
      <c r="C196" s="86" t="s">
        <v>1483</v>
      </c>
      <c r="D196" s="87" t="s">
        <v>104</v>
      </c>
      <c r="E196" s="84" t="s">
        <v>1484</v>
      </c>
      <c r="F196" s="89">
        <v>7.58</v>
      </c>
      <c r="G196" s="88">
        <v>71</v>
      </c>
      <c r="H196" s="71" t="str">
        <f>IF(AND(F196&gt;=9,G196&gt;=90),"550.000",IF(AND(F196&gt;=8,G196&gt;=80),"475.000",IF(AND(F196&gt;=7,G196&gt;=70),"300.000"," ")))</f>
        <v>300.000</v>
      </c>
      <c r="I196" s="72">
        <f>H196*5</f>
        <v>1500000</v>
      </c>
      <c r="J196" s="112"/>
      <c r="K196" s="73"/>
      <c r="L196" s="92"/>
    </row>
    <row r="197" spans="1:12" s="8" customFormat="1" ht="15.95" customHeight="1">
      <c r="A197" s="162">
        <v>63</v>
      </c>
      <c r="B197" s="85" t="s">
        <v>1098</v>
      </c>
      <c r="C197" s="86" t="s">
        <v>162</v>
      </c>
      <c r="D197" s="87" t="s">
        <v>455</v>
      </c>
      <c r="E197" s="84" t="s">
        <v>1097</v>
      </c>
      <c r="F197" s="89">
        <v>7.58</v>
      </c>
      <c r="G197" s="88">
        <v>70</v>
      </c>
      <c r="H197" s="71" t="str">
        <f>IF(AND(F197&gt;=9,G197&gt;=90),"550.000",IF(AND(F197&gt;=8,G197&gt;=80),"475.000",IF(AND(F197&gt;=7,G197&gt;=70),"300.000"," ")))</f>
        <v>300.000</v>
      </c>
      <c r="I197" s="72">
        <f>H197*5</f>
        <v>1500000</v>
      </c>
      <c r="J197" s="112"/>
      <c r="K197" s="73"/>
      <c r="L197" s="70"/>
    </row>
    <row r="198" spans="1:12" s="8" customFormat="1" ht="15.95" customHeight="1">
      <c r="A198" s="6">
        <v>64</v>
      </c>
      <c r="B198" s="85" t="s">
        <v>1461</v>
      </c>
      <c r="C198" s="86" t="s">
        <v>1462</v>
      </c>
      <c r="D198" s="87" t="s">
        <v>1153</v>
      </c>
      <c r="E198" s="84" t="s">
        <v>1454</v>
      </c>
      <c r="F198" s="89">
        <v>7.58</v>
      </c>
      <c r="G198" s="88">
        <v>70</v>
      </c>
      <c r="H198" s="71" t="str">
        <f>IF(AND(F198&gt;=9,G198&gt;=90),"550.000",IF(AND(F198&gt;=8,G198&gt;=80),"475.000",IF(AND(F198&gt;=7,G198&gt;=70),"300.000"," ")))</f>
        <v>300.000</v>
      </c>
      <c r="I198" s="72">
        <f>H198*5</f>
        <v>1500000</v>
      </c>
      <c r="J198" s="112"/>
      <c r="K198" s="73"/>
      <c r="L198" s="92" t="s">
        <v>70</v>
      </c>
    </row>
    <row r="199" spans="1:12" s="8" customFormat="1" ht="15.95" customHeight="1">
      <c r="A199" s="162">
        <v>65</v>
      </c>
      <c r="B199" s="85" t="s">
        <v>1463</v>
      </c>
      <c r="C199" s="86" t="s">
        <v>1464</v>
      </c>
      <c r="D199" s="87" t="s">
        <v>1465</v>
      </c>
      <c r="E199" s="84" t="s">
        <v>1454</v>
      </c>
      <c r="F199" s="89">
        <v>7.56</v>
      </c>
      <c r="G199" s="88">
        <v>74</v>
      </c>
      <c r="H199" s="71" t="str">
        <f>IF(AND(F199&gt;=9,G199&gt;=90),"550.000",IF(AND(F199&gt;=8,G199&gt;=80),"475.000",IF(AND(F199&gt;=7,G199&gt;=70),"300.000"," ")))</f>
        <v>300.000</v>
      </c>
      <c r="I199" s="72">
        <f>H199*5</f>
        <v>1500000</v>
      </c>
      <c r="J199" s="112"/>
      <c r="K199" s="73"/>
      <c r="L199" s="92" t="s">
        <v>70</v>
      </c>
    </row>
    <row r="200" spans="1:12" s="8" customFormat="1" ht="15.95" customHeight="1">
      <c r="A200" s="6">
        <v>66</v>
      </c>
      <c r="B200" s="85" t="s">
        <v>1410</v>
      </c>
      <c r="C200" s="86" t="s">
        <v>1411</v>
      </c>
      <c r="D200" s="87" t="s">
        <v>265</v>
      </c>
      <c r="E200" s="84" t="s">
        <v>1409</v>
      </c>
      <c r="F200" s="89">
        <v>7.56</v>
      </c>
      <c r="G200" s="88">
        <v>73</v>
      </c>
      <c r="H200" s="71" t="str">
        <f>IF(AND(F200&gt;=9,G200&gt;=90),"550.000",IF(AND(F200&gt;=8,G200&gt;=80),"475.000",IF(AND(F200&gt;=7,G200&gt;=70),"300.000"," ")))</f>
        <v>300.000</v>
      </c>
      <c r="I200" s="72">
        <f>H200*5</f>
        <v>1500000</v>
      </c>
      <c r="J200" s="105"/>
      <c r="K200" s="73"/>
      <c r="L200" s="91"/>
    </row>
    <row r="201" spans="1:12" s="8" customFormat="1" ht="15.95" customHeight="1">
      <c r="A201" s="162">
        <v>67</v>
      </c>
      <c r="B201" s="85" t="s">
        <v>1374</v>
      </c>
      <c r="C201" s="86" t="s">
        <v>1375</v>
      </c>
      <c r="D201" s="87" t="s">
        <v>761</v>
      </c>
      <c r="E201" s="84" t="s">
        <v>1371</v>
      </c>
      <c r="F201" s="89">
        <v>7.56</v>
      </c>
      <c r="G201" s="88">
        <v>72</v>
      </c>
      <c r="H201" s="71" t="str">
        <f>IF(AND(F201&gt;=9,G201&gt;=90),"550.000",IF(AND(F201&gt;=8,G201&gt;=80),"475.000",IF(AND(F201&gt;=7,G201&gt;=70),"300.000"," ")))</f>
        <v>300.000</v>
      </c>
      <c r="I201" s="72">
        <f>H201*5</f>
        <v>1500000</v>
      </c>
      <c r="J201" s="112"/>
      <c r="K201" s="73"/>
      <c r="L201" s="70"/>
    </row>
    <row r="202" spans="1:12" s="8" customFormat="1" ht="15.95" customHeight="1">
      <c r="A202" s="6">
        <v>68</v>
      </c>
      <c r="B202" s="85" t="s">
        <v>1212</v>
      </c>
      <c r="C202" s="86" t="s">
        <v>1213</v>
      </c>
      <c r="D202" s="87" t="s">
        <v>461</v>
      </c>
      <c r="E202" s="84" t="s">
        <v>1195</v>
      </c>
      <c r="F202" s="89">
        <v>7.55</v>
      </c>
      <c r="G202" s="88">
        <v>74</v>
      </c>
      <c r="H202" s="71" t="str">
        <f>IF(AND(F202&gt;=9,G202&gt;=90),"550.000",IF(AND(F202&gt;=8,G202&gt;=80),"475.000",IF(AND(F202&gt;=7,G202&gt;=70),"300.000"," ")))</f>
        <v>300.000</v>
      </c>
      <c r="I202" s="72">
        <f>H202*5</f>
        <v>1500000</v>
      </c>
      <c r="J202" s="110"/>
      <c r="K202" s="73"/>
      <c r="L202" s="92"/>
    </row>
    <row r="203" spans="1:12" s="8" customFormat="1" ht="15.95" customHeight="1">
      <c r="A203" s="162">
        <v>69</v>
      </c>
      <c r="B203" s="85" t="s">
        <v>1190</v>
      </c>
      <c r="C203" s="86" t="s">
        <v>1191</v>
      </c>
      <c r="D203" s="87" t="s">
        <v>1192</v>
      </c>
      <c r="E203" s="84" t="s">
        <v>1170</v>
      </c>
      <c r="F203" s="89">
        <v>7.55</v>
      </c>
      <c r="G203" s="88">
        <v>70</v>
      </c>
      <c r="H203" s="71" t="str">
        <f>IF(AND(F203&gt;=9,G203&gt;=90),"550.000",IF(AND(F203&gt;=8,G203&gt;=80),"475.000",IF(AND(F203&gt;=7,G203&gt;=70),"300.000"," ")))</f>
        <v>300.000</v>
      </c>
      <c r="I203" s="72">
        <f>H203*5</f>
        <v>1500000</v>
      </c>
      <c r="J203" s="112"/>
      <c r="K203" s="73"/>
      <c r="L203" s="70"/>
    </row>
    <row r="204" spans="1:12" s="8" customFormat="1" ht="15.95" customHeight="1">
      <c r="A204" s="6">
        <v>70</v>
      </c>
      <c r="B204" s="85" t="s">
        <v>1449</v>
      </c>
      <c r="C204" s="86" t="s">
        <v>168</v>
      </c>
      <c r="D204" s="87" t="s">
        <v>104</v>
      </c>
      <c r="E204" s="84" t="s">
        <v>1447</v>
      </c>
      <c r="F204" s="89">
        <v>7.54</v>
      </c>
      <c r="G204" s="88">
        <v>74</v>
      </c>
      <c r="H204" s="71" t="str">
        <f>IF(AND(F204&gt;=9,G204&gt;=90),"550.000",IF(AND(F204&gt;=8,G204&gt;=80),"475.000",IF(AND(F204&gt;=7,G204&gt;=70),"300.000"," ")))</f>
        <v>300.000</v>
      </c>
      <c r="I204" s="72">
        <f>H204*5</f>
        <v>1500000</v>
      </c>
      <c r="J204" s="73"/>
      <c r="K204" s="73"/>
      <c r="L204" s="92"/>
    </row>
    <row r="205" spans="1:12" s="8" customFormat="1" ht="15.95" customHeight="1">
      <c r="A205" s="162">
        <v>71</v>
      </c>
      <c r="B205" s="85" t="s">
        <v>1342</v>
      </c>
      <c r="C205" s="86" t="s">
        <v>175</v>
      </c>
      <c r="D205" s="87" t="s">
        <v>1343</v>
      </c>
      <c r="E205" s="84" t="s">
        <v>1341</v>
      </c>
      <c r="F205" s="89">
        <v>7.52</v>
      </c>
      <c r="G205" s="88">
        <v>76</v>
      </c>
      <c r="H205" s="71" t="str">
        <f>IF(AND(F205&gt;=9,G205&gt;=90),"550.000",IF(AND(F205&gt;=8,G205&gt;=80),"475.000",IF(AND(F205&gt;=7,G205&gt;=70),"300.000"," ")))</f>
        <v>300.000</v>
      </c>
      <c r="I205" s="72">
        <f>H205*5</f>
        <v>1500000</v>
      </c>
      <c r="J205" s="112"/>
      <c r="K205" s="73"/>
      <c r="L205" s="70"/>
    </row>
    <row r="206" spans="1:12" s="325" customFormat="1" ht="15.95" customHeight="1">
      <c r="A206" s="320">
        <v>72</v>
      </c>
      <c r="B206" s="316" t="s">
        <v>1268</v>
      </c>
      <c r="C206" s="317" t="s">
        <v>1269</v>
      </c>
      <c r="D206" s="318" t="s">
        <v>1270</v>
      </c>
      <c r="E206" s="319" t="s">
        <v>1271</v>
      </c>
      <c r="F206" s="330">
        <v>7.52</v>
      </c>
      <c r="G206" s="320">
        <v>70</v>
      </c>
      <c r="H206" s="321" t="str">
        <f>IF(AND(F206&gt;=9,G206&gt;=90),"550.000",IF(AND(F206&gt;=8,G206&gt;=80),"475.000",IF(AND(F206&gt;=7,G206&gt;=70),"300.000"," ")))</f>
        <v>300.000</v>
      </c>
      <c r="I206" s="322">
        <f>H206*5</f>
        <v>1500000</v>
      </c>
      <c r="J206" s="331"/>
      <c r="K206" s="332"/>
      <c r="L206" s="335"/>
    </row>
    <row r="207" spans="1:12" s="8" customFormat="1" ht="15.95" customHeight="1">
      <c r="A207" s="162">
        <v>73</v>
      </c>
      <c r="B207" s="85" t="s">
        <v>1348</v>
      </c>
      <c r="C207" s="86" t="s">
        <v>1349</v>
      </c>
      <c r="D207" s="87" t="s">
        <v>164</v>
      </c>
      <c r="E207" s="84" t="s">
        <v>1341</v>
      </c>
      <c r="F207" s="89">
        <v>7.51</v>
      </c>
      <c r="G207" s="88">
        <v>73</v>
      </c>
      <c r="H207" s="71" t="str">
        <f>IF(AND(F207&gt;=9,G207&gt;=90),"550.000",IF(AND(F207&gt;=8,G207&gt;=80),"475.000",IF(AND(F207&gt;=7,G207&gt;=70),"300.000"," ")))</f>
        <v>300.000</v>
      </c>
      <c r="I207" s="72">
        <f>H207*5</f>
        <v>1500000</v>
      </c>
      <c r="J207" s="112"/>
      <c r="K207" s="73"/>
      <c r="L207" s="112"/>
    </row>
    <row r="208" spans="1:12" s="8" customFormat="1" ht="15.95" customHeight="1">
      <c r="A208" s="6">
        <v>74</v>
      </c>
      <c r="B208" s="85" t="s">
        <v>1350</v>
      </c>
      <c r="C208" s="86" t="s">
        <v>1351</v>
      </c>
      <c r="D208" s="87" t="s">
        <v>94</v>
      </c>
      <c r="E208" s="84" t="s">
        <v>1341</v>
      </c>
      <c r="F208" s="89">
        <v>7.51</v>
      </c>
      <c r="G208" s="88">
        <v>70</v>
      </c>
      <c r="H208" s="71" t="str">
        <f>IF(AND(F208&gt;=9,G208&gt;=90),"550.000",IF(AND(F208&gt;=8,G208&gt;=80),"475.000",IF(AND(F208&gt;=7,G208&gt;=70),"300.000"," ")))</f>
        <v>300.000</v>
      </c>
      <c r="I208" s="72">
        <f>H208*5</f>
        <v>1500000</v>
      </c>
      <c r="J208" s="73"/>
      <c r="K208" s="73"/>
      <c r="L208" s="101"/>
    </row>
    <row r="209" spans="1:12" s="8" customFormat="1" ht="15.95" customHeight="1">
      <c r="A209" s="162">
        <v>75</v>
      </c>
      <c r="B209" s="85" t="s">
        <v>1553</v>
      </c>
      <c r="C209" s="86" t="s">
        <v>310</v>
      </c>
      <c r="D209" s="87" t="s">
        <v>126</v>
      </c>
      <c r="E209" s="84" t="s">
        <v>1542</v>
      </c>
      <c r="F209" s="89">
        <v>7.5</v>
      </c>
      <c r="G209" s="88">
        <v>75</v>
      </c>
      <c r="H209" s="71" t="str">
        <f>IF(AND(F209&gt;=9,G209&gt;=90),"550.000",IF(AND(F209&gt;=8,G209&gt;=80),"475.000",IF(AND(F209&gt;=7,G209&gt;=70),"300.000"," ")))</f>
        <v>300.000</v>
      </c>
      <c r="I209" s="72">
        <f>H209*5</f>
        <v>1500000</v>
      </c>
      <c r="J209" s="108"/>
      <c r="K209" s="73"/>
      <c r="L209" s="92" t="s">
        <v>70</v>
      </c>
    </row>
    <row r="210" spans="1:12" s="8" customFormat="1" ht="15.95" customHeight="1">
      <c r="A210" s="6">
        <v>76</v>
      </c>
      <c r="B210" s="85" t="s">
        <v>1125</v>
      </c>
      <c r="C210" s="86" t="s">
        <v>1126</v>
      </c>
      <c r="D210" s="87" t="s">
        <v>188</v>
      </c>
      <c r="E210" s="84" t="s">
        <v>1118</v>
      </c>
      <c r="F210" s="89">
        <v>7.5</v>
      </c>
      <c r="G210" s="88">
        <v>74</v>
      </c>
      <c r="H210" s="71" t="str">
        <f>IF(AND(F210&gt;=9,G210&gt;=90),"550.000",IF(AND(F210&gt;=8,G210&gt;=80),"475.000",IF(AND(F210&gt;=7,G210&gt;=70),"300.000"," ")))</f>
        <v>300.000</v>
      </c>
      <c r="I210" s="72">
        <f>H210*5</f>
        <v>1500000</v>
      </c>
      <c r="J210" s="73"/>
      <c r="K210" s="73"/>
      <c r="L210" s="70"/>
    </row>
    <row r="211" spans="1:12" s="325" customFormat="1" ht="15.95" customHeight="1">
      <c r="A211" s="315">
        <v>77</v>
      </c>
      <c r="B211" s="316" t="s">
        <v>1272</v>
      </c>
      <c r="C211" s="317" t="s">
        <v>1273</v>
      </c>
      <c r="D211" s="318" t="s">
        <v>265</v>
      </c>
      <c r="E211" s="319" t="s">
        <v>1271</v>
      </c>
      <c r="F211" s="330">
        <v>7.48</v>
      </c>
      <c r="G211" s="320">
        <v>72</v>
      </c>
      <c r="H211" s="321" t="str">
        <f>IF(AND(F211&gt;=9,G211&gt;=90),"550.000",IF(AND(F211&gt;=8,G211&gt;=80),"475.000",IF(AND(F211&gt;=7,G211&gt;=70),"300.000"," ")))</f>
        <v>300.000</v>
      </c>
      <c r="I211" s="322">
        <f>H211*5</f>
        <v>1500000</v>
      </c>
      <c r="J211" s="331"/>
      <c r="K211" s="332"/>
      <c r="L211" s="333"/>
    </row>
    <row r="212" spans="1:12" s="8" customFormat="1" ht="15.95" customHeight="1">
      <c r="A212" s="6">
        <v>78</v>
      </c>
      <c r="B212" s="85" t="s">
        <v>1079</v>
      </c>
      <c r="C212" s="86" t="s">
        <v>1080</v>
      </c>
      <c r="D212" s="87" t="s">
        <v>84</v>
      </c>
      <c r="E212" s="84" t="s">
        <v>1057</v>
      </c>
      <c r="F212" s="89">
        <v>7.48</v>
      </c>
      <c r="G212" s="88">
        <v>70</v>
      </c>
      <c r="H212" s="71" t="str">
        <f>IF(AND(F212&gt;=9,G212&gt;=90),"550.000",IF(AND(F212&gt;=8,G212&gt;=80),"475.000",IF(AND(F212&gt;=7,G212&gt;=70),"300.000"," ")))</f>
        <v>300.000</v>
      </c>
      <c r="I212" s="72">
        <f>H212*5</f>
        <v>1500000</v>
      </c>
      <c r="J212" s="105"/>
      <c r="K212" s="73"/>
      <c r="L212" s="70"/>
    </row>
    <row r="213" spans="1:12" s="8" customFormat="1" ht="15.95" customHeight="1">
      <c r="A213" s="162">
        <v>79</v>
      </c>
      <c r="B213" s="85" t="s">
        <v>1154</v>
      </c>
      <c r="C213" s="86" t="s">
        <v>1155</v>
      </c>
      <c r="D213" s="87" t="s">
        <v>153</v>
      </c>
      <c r="E213" s="84" t="s">
        <v>1150</v>
      </c>
      <c r="F213" s="89">
        <v>7.45</v>
      </c>
      <c r="G213" s="88">
        <v>85</v>
      </c>
      <c r="H213" s="71" t="str">
        <f>IF(AND(F213&gt;=9,G213&gt;=90),"550.000",IF(AND(F213&gt;=8,G213&gt;=80),"475.000",IF(AND(F213&gt;=7,G213&gt;=70),"300.000"," ")))</f>
        <v>300.000</v>
      </c>
      <c r="I213" s="72">
        <f>H213*5</f>
        <v>1500000</v>
      </c>
      <c r="J213" s="122"/>
      <c r="K213" s="73"/>
      <c r="L213" s="70"/>
    </row>
    <row r="214" spans="1:12" s="8" customFormat="1" ht="15.95" customHeight="1">
      <c r="A214" s="6">
        <v>80</v>
      </c>
      <c r="B214" s="85" t="s">
        <v>1156</v>
      </c>
      <c r="C214" s="86" t="s">
        <v>1157</v>
      </c>
      <c r="D214" s="87" t="s">
        <v>234</v>
      </c>
      <c r="E214" s="84" t="s">
        <v>1150</v>
      </c>
      <c r="F214" s="89">
        <v>7.45</v>
      </c>
      <c r="G214" s="88">
        <v>78</v>
      </c>
      <c r="H214" s="71" t="str">
        <f>IF(AND(F214&gt;=9,G214&gt;=90),"550.000",IF(AND(F214&gt;=8,G214&gt;=80),"475.000",IF(AND(F214&gt;=7,G214&gt;=70),"300.000"," ")))</f>
        <v>300.000</v>
      </c>
      <c r="I214" s="72">
        <f>H214*5</f>
        <v>1500000</v>
      </c>
      <c r="J214" s="105"/>
      <c r="K214" s="73"/>
      <c r="L214" s="213"/>
    </row>
    <row r="215" spans="1:12" s="8" customFormat="1" ht="15.95" customHeight="1">
      <c r="A215" s="162">
        <v>81</v>
      </c>
      <c r="B215" s="85" t="s">
        <v>1427</v>
      </c>
      <c r="C215" s="86" t="s">
        <v>278</v>
      </c>
      <c r="D215" s="87" t="s">
        <v>629</v>
      </c>
      <c r="E215" s="84" t="s">
        <v>1428</v>
      </c>
      <c r="F215" s="89">
        <v>7.45</v>
      </c>
      <c r="G215" s="88">
        <v>78</v>
      </c>
      <c r="H215" s="71" t="str">
        <f>IF(AND(F215&gt;=9,G215&gt;=90),"550.000",IF(AND(F215&gt;=8,G215&gt;=80),"475.000",IF(AND(F215&gt;=7,G215&gt;=70),"300.000"," ")))</f>
        <v>300.000</v>
      </c>
      <c r="I215" s="72">
        <f>H215*5</f>
        <v>1500000</v>
      </c>
      <c r="J215" s="112"/>
      <c r="K215" s="73"/>
      <c r="L215" s="70"/>
    </row>
    <row r="216" spans="1:12" s="8" customFormat="1" ht="15.95" customHeight="1">
      <c r="A216" s="6">
        <v>82</v>
      </c>
      <c r="B216" s="85" t="s">
        <v>1085</v>
      </c>
      <c r="C216" s="86" t="s">
        <v>1086</v>
      </c>
      <c r="D216" s="87" t="s">
        <v>93</v>
      </c>
      <c r="E216" s="84" t="s">
        <v>1057</v>
      </c>
      <c r="F216" s="89">
        <v>7.45</v>
      </c>
      <c r="G216" s="88">
        <v>73</v>
      </c>
      <c r="H216" s="71" t="str">
        <f>IF(AND(F216&gt;=9,G216&gt;=90),"550.000",IF(AND(F216&gt;=8,G216&gt;=80),"475.000",IF(AND(F216&gt;=7,G216&gt;=70),"300.000"," ")))</f>
        <v>300.000</v>
      </c>
      <c r="I216" s="72">
        <f>H216*5</f>
        <v>1500000</v>
      </c>
      <c r="J216" s="110"/>
      <c r="K216" s="73"/>
      <c r="L216" s="91"/>
    </row>
    <row r="217" spans="1:12" s="8" customFormat="1" ht="15.95" customHeight="1">
      <c r="A217" s="162">
        <v>83</v>
      </c>
      <c r="B217" s="85" t="s">
        <v>1458</v>
      </c>
      <c r="C217" s="86" t="s">
        <v>175</v>
      </c>
      <c r="D217" s="87" t="s">
        <v>205</v>
      </c>
      <c r="E217" s="84" t="s">
        <v>1454</v>
      </c>
      <c r="F217" s="89">
        <v>7.44</v>
      </c>
      <c r="G217" s="88">
        <v>72</v>
      </c>
      <c r="H217" s="71" t="str">
        <f>IF(AND(F217&gt;=9,G217&gt;=90),"550.000",IF(AND(F217&gt;=8,G217&gt;=80),"475.000",IF(AND(F217&gt;=7,G217&gt;=70),"300.000"," ")))</f>
        <v>300.000</v>
      </c>
      <c r="I217" s="72">
        <f>H217*5</f>
        <v>1500000</v>
      </c>
      <c r="J217" s="112"/>
      <c r="K217" s="73"/>
      <c r="L217" s="92" t="s">
        <v>70</v>
      </c>
    </row>
    <row r="218" spans="1:12" s="8" customFormat="1" ht="15.95" customHeight="1">
      <c r="A218" s="6">
        <v>84</v>
      </c>
      <c r="B218" s="85" t="s">
        <v>1131</v>
      </c>
      <c r="C218" s="86" t="s">
        <v>1132</v>
      </c>
      <c r="D218" s="87" t="s">
        <v>629</v>
      </c>
      <c r="E218" s="84" t="s">
        <v>1133</v>
      </c>
      <c r="F218" s="89">
        <v>7.43</v>
      </c>
      <c r="G218" s="88">
        <v>78</v>
      </c>
      <c r="H218" s="71" t="str">
        <f>IF(AND(F218&gt;=9,G218&gt;=90),"550.000",IF(AND(F218&gt;=8,G218&gt;=80),"475.000",IF(AND(F218&gt;=7,G218&gt;=70),"300.000"," ")))</f>
        <v>300.000</v>
      </c>
      <c r="I218" s="72">
        <f>H218*5</f>
        <v>1500000</v>
      </c>
      <c r="J218" s="112"/>
      <c r="K218" s="73"/>
      <c r="L218" s="70"/>
    </row>
    <row r="219" spans="1:12" s="8" customFormat="1" ht="15.95" customHeight="1">
      <c r="A219" s="162">
        <v>85</v>
      </c>
      <c r="B219" s="85" t="s">
        <v>1094</v>
      </c>
      <c r="C219" s="86" t="s">
        <v>889</v>
      </c>
      <c r="D219" s="87" t="s">
        <v>169</v>
      </c>
      <c r="E219" s="84" t="s">
        <v>1057</v>
      </c>
      <c r="F219" s="89">
        <v>7.43</v>
      </c>
      <c r="G219" s="88">
        <v>73</v>
      </c>
      <c r="H219" s="71" t="str">
        <f>IF(AND(F219&gt;=9,G219&gt;=90),"550.000",IF(AND(F219&gt;=8,G219&gt;=80),"475.000",IF(AND(F219&gt;=7,G219&gt;=70),"300.000"," ")))</f>
        <v>300.000</v>
      </c>
      <c r="I219" s="72">
        <f>H219*5</f>
        <v>1500000</v>
      </c>
      <c r="J219" s="112"/>
      <c r="K219" s="73"/>
      <c r="L219" s="70"/>
    </row>
    <row r="220" spans="1:12" s="325" customFormat="1" ht="15.95" customHeight="1">
      <c r="A220" s="320">
        <v>86</v>
      </c>
      <c r="B220" s="316" t="s">
        <v>1319</v>
      </c>
      <c r="C220" s="317" t="s">
        <v>1320</v>
      </c>
      <c r="D220" s="318" t="s">
        <v>111</v>
      </c>
      <c r="E220" s="319" t="s">
        <v>1318</v>
      </c>
      <c r="F220" s="330">
        <v>7.42</v>
      </c>
      <c r="G220" s="320">
        <v>72</v>
      </c>
      <c r="H220" s="321" t="str">
        <f>IF(AND(F220&gt;=9,G220&gt;=90),"550.000",IF(AND(F220&gt;=8,G220&gt;=80),"475.000",IF(AND(F220&gt;=7,G220&gt;=70),"300.000"," ")))</f>
        <v>300.000</v>
      </c>
      <c r="I220" s="322">
        <f>H220*5</f>
        <v>1500000</v>
      </c>
      <c r="J220" s="331"/>
      <c r="K220" s="332"/>
      <c r="L220" s="334"/>
    </row>
    <row r="221" spans="1:12" s="325" customFormat="1" ht="15.95" customHeight="1">
      <c r="A221" s="315">
        <v>87</v>
      </c>
      <c r="B221" s="316" t="s">
        <v>1289</v>
      </c>
      <c r="C221" s="317" t="s">
        <v>1290</v>
      </c>
      <c r="D221" s="318" t="s">
        <v>80</v>
      </c>
      <c r="E221" s="319" t="s">
        <v>1285</v>
      </c>
      <c r="F221" s="330">
        <v>7.42</v>
      </c>
      <c r="G221" s="320">
        <v>70</v>
      </c>
      <c r="H221" s="321" t="str">
        <f>IF(AND(F221&gt;=9,G221&gt;=90),"550.000",IF(AND(F221&gt;=8,G221&gt;=80),"475.000",IF(AND(F221&gt;=7,G221&gt;=70),"300.000"," ")))</f>
        <v>300.000</v>
      </c>
      <c r="I221" s="322">
        <f>H221*5</f>
        <v>1500000</v>
      </c>
      <c r="J221" s="331"/>
      <c r="K221" s="332"/>
      <c r="L221" s="343"/>
    </row>
    <row r="222" spans="1:12" s="8" customFormat="1" ht="15.95" customHeight="1">
      <c r="A222" s="6">
        <v>88</v>
      </c>
      <c r="B222" s="85" t="s">
        <v>1416</v>
      </c>
      <c r="C222" s="86" t="s">
        <v>1417</v>
      </c>
      <c r="D222" s="87" t="s">
        <v>132</v>
      </c>
      <c r="E222" s="84" t="s">
        <v>1418</v>
      </c>
      <c r="F222" s="89">
        <v>7.41</v>
      </c>
      <c r="G222" s="88">
        <v>70</v>
      </c>
      <c r="H222" s="71" t="str">
        <f>IF(AND(F222&gt;=9,G222&gt;=90),"550.000",IF(AND(F222&gt;=8,G222&gt;=80),"475.000",IF(AND(F222&gt;=7,G222&gt;=70),"300.000"," ")))</f>
        <v>300.000</v>
      </c>
      <c r="I222" s="72">
        <f>H222*5</f>
        <v>1500000</v>
      </c>
      <c r="J222" s="108"/>
      <c r="K222" s="73"/>
      <c r="L222" s="91"/>
    </row>
    <row r="223" spans="1:12" s="8" customFormat="1" ht="15.95" customHeight="1">
      <c r="A223" s="162">
        <v>89</v>
      </c>
      <c r="B223" s="85" t="s">
        <v>1209</v>
      </c>
      <c r="C223" s="86" t="s">
        <v>767</v>
      </c>
      <c r="D223" s="87" t="s">
        <v>128</v>
      </c>
      <c r="E223" s="84" t="s">
        <v>1195</v>
      </c>
      <c r="F223" s="89">
        <v>7.4</v>
      </c>
      <c r="G223" s="88">
        <v>83</v>
      </c>
      <c r="H223" s="71" t="str">
        <f>IF(AND(F223&gt;=9,G223&gt;=90),"550.000",IF(AND(F223&gt;=8,G223&gt;=80),"475.000",IF(AND(F223&gt;=7,G223&gt;=70),"300.000"," ")))</f>
        <v>300.000</v>
      </c>
      <c r="I223" s="72">
        <f>H223*5</f>
        <v>1500000</v>
      </c>
      <c r="J223" s="112"/>
      <c r="K223" s="73"/>
      <c r="L223" s="92"/>
    </row>
    <row r="224" spans="1:12" s="325" customFormat="1" ht="15.95" customHeight="1">
      <c r="A224" s="320">
        <v>90</v>
      </c>
      <c r="B224" s="316" t="s">
        <v>1307</v>
      </c>
      <c r="C224" s="317" t="s">
        <v>240</v>
      </c>
      <c r="D224" s="318" t="s">
        <v>1308</v>
      </c>
      <c r="E224" s="319" t="s">
        <v>1309</v>
      </c>
      <c r="F224" s="330">
        <v>7.4</v>
      </c>
      <c r="G224" s="320">
        <v>73</v>
      </c>
      <c r="H224" s="321" t="str">
        <f>IF(AND(F224&gt;=9,G224&gt;=90),"550.000",IF(AND(F224&gt;=8,G224&gt;=80),"475.000",IF(AND(F224&gt;=7,G224&gt;=70),"300.000"," ")))</f>
        <v>300.000</v>
      </c>
      <c r="I224" s="322">
        <f>H224*5</f>
        <v>1500000</v>
      </c>
      <c r="J224" s="323"/>
      <c r="K224" s="332"/>
      <c r="L224" s="343"/>
    </row>
    <row r="225" spans="1:12" s="8" customFormat="1" ht="15.95" customHeight="1">
      <c r="A225" s="162">
        <v>91</v>
      </c>
      <c r="B225" s="85" t="s">
        <v>1540</v>
      </c>
      <c r="C225" s="86" t="s">
        <v>1541</v>
      </c>
      <c r="D225" s="87" t="s">
        <v>97</v>
      </c>
      <c r="E225" s="84" t="s">
        <v>1542</v>
      </c>
      <c r="F225" s="89">
        <v>7.4</v>
      </c>
      <c r="G225" s="88">
        <v>72</v>
      </c>
      <c r="H225" s="71" t="str">
        <f>IF(AND(F225&gt;=9,G225&gt;=90),"550.000",IF(AND(F225&gt;=8,G225&gt;=80),"475.000",IF(AND(F225&gt;=7,G225&gt;=70),"300.000"," ")))</f>
        <v>300.000</v>
      </c>
      <c r="I225" s="72">
        <f>H225*5</f>
        <v>1500000</v>
      </c>
      <c r="J225" s="112"/>
      <c r="K225" s="73"/>
      <c r="L225" s="82"/>
    </row>
    <row r="226" spans="1:12" s="325" customFormat="1" ht="15.95" customHeight="1">
      <c r="A226" s="320">
        <v>92</v>
      </c>
      <c r="B226" s="316" t="s">
        <v>1321</v>
      </c>
      <c r="C226" s="317" t="s">
        <v>1322</v>
      </c>
      <c r="D226" s="318" t="s">
        <v>86</v>
      </c>
      <c r="E226" s="319" t="s">
        <v>1318</v>
      </c>
      <c r="F226" s="330">
        <v>7.4</v>
      </c>
      <c r="G226" s="320">
        <v>71</v>
      </c>
      <c r="H226" s="321" t="str">
        <f>IF(AND(F226&gt;=9,G226&gt;=90),"550.000",IF(AND(F226&gt;=8,G226&gt;=80),"475.000",IF(AND(F226&gt;=7,G226&gt;=70),"300.000"," ")))</f>
        <v>300.000</v>
      </c>
      <c r="I226" s="322">
        <f>H226*5</f>
        <v>1500000</v>
      </c>
      <c r="J226" s="348"/>
      <c r="K226" s="332"/>
      <c r="L226" s="334"/>
    </row>
    <row r="227" spans="1:12" s="8" customFormat="1" ht="15.95" customHeight="1">
      <c r="A227" s="162">
        <v>93</v>
      </c>
      <c r="B227" s="85" t="s">
        <v>1255</v>
      </c>
      <c r="C227" s="86" t="s">
        <v>1256</v>
      </c>
      <c r="D227" s="87" t="s">
        <v>1257</v>
      </c>
      <c r="E227" s="84" t="s">
        <v>1254</v>
      </c>
      <c r="F227" s="89">
        <v>7.39</v>
      </c>
      <c r="G227" s="88">
        <v>85</v>
      </c>
      <c r="H227" s="71" t="str">
        <f>IF(AND(F227&gt;=9,G227&gt;=90),"550.000",IF(AND(F227&gt;=8,G227&gt;=80),"475.000",IF(AND(F227&gt;=7,G227&gt;=70),"300.000"," ")))</f>
        <v>300.000</v>
      </c>
      <c r="I227" s="72">
        <f>H227*5</f>
        <v>1500000</v>
      </c>
      <c r="J227" s="73"/>
      <c r="K227" s="73"/>
      <c r="L227" s="82"/>
    </row>
    <row r="228" spans="1:12" s="8" customFormat="1" ht="15.95" customHeight="1">
      <c r="A228" s="6">
        <v>94</v>
      </c>
      <c r="B228" s="85" t="s">
        <v>1220</v>
      </c>
      <c r="C228" s="86" t="s">
        <v>1221</v>
      </c>
      <c r="D228" s="87" t="s">
        <v>106</v>
      </c>
      <c r="E228" s="84" t="s">
        <v>1195</v>
      </c>
      <c r="F228" s="89">
        <v>7.38</v>
      </c>
      <c r="G228" s="88">
        <v>78</v>
      </c>
      <c r="H228" s="71" t="str">
        <f>IF(AND(F228&gt;=9,G228&gt;=90),"550.000",IF(AND(F228&gt;=8,G228&gt;=80),"475.000",IF(AND(F228&gt;=7,G228&gt;=70),"300.000"," ")))</f>
        <v>300.000</v>
      </c>
      <c r="I228" s="72">
        <f>H228*5</f>
        <v>1500000</v>
      </c>
      <c r="J228" s="112"/>
      <c r="K228" s="73"/>
      <c r="L228" s="70"/>
    </row>
    <row r="229" spans="1:12" s="8" customFormat="1" ht="15.95" customHeight="1">
      <c r="A229" s="162">
        <v>95</v>
      </c>
      <c r="B229" s="85" t="s">
        <v>1092</v>
      </c>
      <c r="C229" s="86" t="s">
        <v>1086</v>
      </c>
      <c r="D229" s="87" t="s">
        <v>111</v>
      </c>
      <c r="E229" s="84" t="s">
        <v>1057</v>
      </c>
      <c r="F229" s="89">
        <v>7.38</v>
      </c>
      <c r="G229" s="88">
        <v>77</v>
      </c>
      <c r="H229" s="71" t="str">
        <f>IF(AND(F229&gt;=9,G229&gt;=90),"550.000",IF(AND(F229&gt;=8,G229&gt;=80),"475.000",IF(AND(F229&gt;=7,G229&gt;=70),"300.000"," ")))</f>
        <v>300.000</v>
      </c>
      <c r="I229" s="72">
        <f>H229*5</f>
        <v>1500000</v>
      </c>
      <c r="J229" s="110"/>
      <c r="K229" s="73"/>
      <c r="L229" s="91"/>
    </row>
    <row r="230" spans="1:12" s="8" customFormat="1" ht="15.95" customHeight="1">
      <c r="A230" s="6">
        <v>96</v>
      </c>
      <c r="B230" s="85" t="s">
        <v>1145</v>
      </c>
      <c r="C230" s="86" t="s">
        <v>1146</v>
      </c>
      <c r="D230" s="87" t="s">
        <v>422</v>
      </c>
      <c r="E230" s="84" t="s">
        <v>1140</v>
      </c>
      <c r="F230" s="89">
        <v>7.38</v>
      </c>
      <c r="G230" s="88">
        <v>76</v>
      </c>
      <c r="H230" s="71" t="str">
        <f>IF(AND(F230&gt;=9,G230&gt;=90),"550.000",IF(AND(F230&gt;=8,G230&gt;=80),"475.000",IF(AND(F230&gt;=7,G230&gt;=70),"300.000"," ")))</f>
        <v>300.000</v>
      </c>
      <c r="I230" s="72">
        <f>H230*5</f>
        <v>1500000</v>
      </c>
      <c r="J230" s="112"/>
      <c r="K230" s="73"/>
      <c r="L230" s="82"/>
    </row>
    <row r="231" spans="1:12" s="8" customFormat="1" ht="15.95" customHeight="1">
      <c r="A231" s="162">
        <v>97</v>
      </c>
      <c r="B231" s="85" t="s">
        <v>1530</v>
      </c>
      <c r="C231" s="86" t="s">
        <v>1531</v>
      </c>
      <c r="D231" s="87" t="s">
        <v>132</v>
      </c>
      <c r="E231" s="84" t="s">
        <v>1525</v>
      </c>
      <c r="F231" s="88">
        <v>7.38</v>
      </c>
      <c r="G231" s="88">
        <v>75</v>
      </c>
      <c r="H231" s="71" t="str">
        <f>IF(AND(F231&gt;=9,G231&gt;=90),"550.000",IF(AND(F231&gt;=8,G231&gt;=80),"475.000",IF(AND(F231&gt;=7,G231&gt;=70),"300.000"," ")))</f>
        <v>300.000</v>
      </c>
      <c r="I231" s="72">
        <f>H231*5</f>
        <v>1500000</v>
      </c>
      <c r="J231" s="105"/>
      <c r="K231" s="73"/>
      <c r="L231" s="70"/>
    </row>
    <row r="232" spans="1:12" s="325" customFormat="1" ht="15.95" customHeight="1">
      <c r="A232" s="320">
        <v>98</v>
      </c>
      <c r="B232" s="316" t="s">
        <v>1275</v>
      </c>
      <c r="C232" s="317" t="s">
        <v>1276</v>
      </c>
      <c r="D232" s="318" t="s">
        <v>171</v>
      </c>
      <c r="E232" s="319" t="s">
        <v>1271</v>
      </c>
      <c r="F232" s="330">
        <v>7.38</v>
      </c>
      <c r="G232" s="320">
        <v>72</v>
      </c>
      <c r="H232" s="321" t="str">
        <f>IF(AND(F232&gt;=9,G232&gt;=90),"550.000",IF(AND(F232&gt;=8,G232&gt;=80),"475.000",IF(AND(F232&gt;=7,G232&gt;=70),"300.000"," ")))</f>
        <v>300.000</v>
      </c>
      <c r="I232" s="322">
        <f>H232*5</f>
        <v>1500000</v>
      </c>
      <c r="J232" s="331"/>
      <c r="K232" s="332"/>
      <c r="L232" s="343"/>
    </row>
    <row r="233" spans="1:12" s="8" customFormat="1" ht="15.95" customHeight="1">
      <c r="A233" s="162">
        <v>99</v>
      </c>
      <c r="B233" s="85" t="s">
        <v>1368</v>
      </c>
      <c r="C233" s="86" t="s">
        <v>1369</v>
      </c>
      <c r="D233" s="87" t="s">
        <v>187</v>
      </c>
      <c r="E233" s="84" t="s">
        <v>1358</v>
      </c>
      <c r="F233" s="89">
        <v>7.36</v>
      </c>
      <c r="G233" s="88">
        <v>80</v>
      </c>
      <c r="H233" s="71" t="str">
        <f>IF(AND(F233&gt;=9,G233&gt;=90),"550.000",IF(AND(F233&gt;=8,G233&gt;=80),"475.000",IF(AND(F233&gt;=7,G233&gt;=70),"300.000"," ")))</f>
        <v>300.000</v>
      </c>
      <c r="I233" s="72">
        <f>H233*5</f>
        <v>1500000</v>
      </c>
      <c r="J233" s="112"/>
      <c r="K233" s="73"/>
      <c r="L233" s="70"/>
    </row>
    <row r="234" spans="1:12" s="8" customFormat="1" ht="15.95" customHeight="1">
      <c r="A234" s="6">
        <v>100</v>
      </c>
      <c r="B234" s="85" t="s">
        <v>1621</v>
      </c>
      <c r="C234" s="86" t="s">
        <v>1622</v>
      </c>
      <c r="D234" s="87" t="s">
        <v>92</v>
      </c>
      <c r="E234" s="84" t="s">
        <v>1616</v>
      </c>
      <c r="F234" s="89">
        <v>7.35</v>
      </c>
      <c r="G234" s="88">
        <v>88</v>
      </c>
      <c r="H234" s="71" t="str">
        <f>IF(AND(F234&gt;=9,G234&gt;=90),"550.000",IF(AND(F234&gt;=8,G234&gt;=80),"475.000",IF(AND(F234&gt;=7,G234&gt;=70),"300.000"," ")))</f>
        <v>300.000</v>
      </c>
      <c r="I234" s="72">
        <f>H234*5</f>
        <v>1500000</v>
      </c>
      <c r="J234" s="73"/>
      <c r="K234" s="73"/>
      <c r="L234" s="91"/>
    </row>
    <row r="235" spans="1:12" s="8" customFormat="1" ht="15.95" customHeight="1">
      <c r="A235" s="162">
        <v>101</v>
      </c>
      <c r="B235" s="85" t="s">
        <v>1601</v>
      </c>
      <c r="C235" s="86" t="s">
        <v>1602</v>
      </c>
      <c r="D235" s="87" t="s">
        <v>295</v>
      </c>
      <c r="E235" s="84" t="s">
        <v>1598</v>
      </c>
      <c r="F235" s="89">
        <v>7.35</v>
      </c>
      <c r="G235" s="88">
        <v>84</v>
      </c>
      <c r="H235" s="71" t="str">
        <f>IF(AND(F235&gt;=9,G235&gt;=90),"550.000",IF(AND(F235&gt;=8,G235&gt;=80),"475.000",IF(AND(F235&gt;=7,G235&gt;=70),"300.000"," ")))</f>
        <v>300.000</v>
      </c>
      <c r="I235" s="72">
        <f>H235*5</f>
        <v>1500000</v>
      </c>
      <c r="J235" s="112"/>
      <c r="K235" s="73"/>
      <c r="L235" s="92" t="s">
        <v>70</v>
      </c>
    </row>
    <row r="236" spans="1:12" s="8" customFormat="1" ht="15.95" customHeight="1">
      <c r="A236" s="6">
        <v>102</v>
      </c>
      <c r="B236" s="85" t="s">
        <v>1543</v>
      </c>
      <c r="C236" s="86" t="s">
        <v>1544</v>
      </c>
      <c r="D236" s="87" t="s">
        <v>97</v>
      </c>
      <c r="E236" s="84" t="s">
        <v>1542</v>
      </c>
      <c r="F236" s="89">
        <v>7.35</v>
      </c>
      <c r="G236" s="88">
        <v>74</v>
      </c>
      <c r="H236" s="71" t="str">
        <f>IF(AND(F236&gt;=9,G236&gt;=90),"550.000",IF(AND(F236&gt;=8,G236&gt;=80),"475.000",IF(AND(F236&gt;=7,G236&gt;=70),"300.000"," ")))</f>
        <v>300.000</v>
      </c>
      <c r="I236" s="72">
        <f>H236*5</f>
        <v>1500000</v>
      </c>
      <c r="J236" s="112"/>
      <c r="K236" s="73"/>
      <c r="L236" s="70"/>
    </row>
    <row r="237" spans="1:12" s="8" customFormat="1" ht="15.95" customHeight="1">
      <c r="A237" s="162">
        <v>103</v>
      </c>
      <c r="B237" s="85" t="s">
        <v>1100</v>
      </c>
      <c r="C237" s="86" t="s">
        <v>244</v>
      </c>
      <c r="D237" s="87" t="s">
        <v>97</v>
      </c>
      <c r="E237" s="84" t="s">
        <v>1097</v>
      </c>
      <c r="F237" s="89">
        <v>7.35</v>
      </c>
      <c r="G237" s="88">
        <v>70</v>
      </c>
      <c r="H237" s="71" t="str">
        <f>IF(AND(F237&gt;=9,G237&gt;=90),"550.000",IF(AND(F237&gt;=8,G237&gt;=80),"475.000",IF(AND(F237&gt;=7,G237&gt;=70),"300.000"," ")))</f>
        <v>300.000</v>
      </c>
      <c r="I237" s="72">
        <f>H237*5</f>
        <v>1500000</v>
      </c>
      <c r="J237" s="112"/>
      <c r="K237" s="73"/>
      <c r="L237" s="70"/>
    </row>
    <row r="238" spans="1:12" s="325" customFormat="1" ht="15.95" customHeight="1">
      <c r="A238" s="320">
        <v>104</v>
      </c>
      <c r="B238" s="316" t="s">
        <v>1301</v>
      </c>
      <c r="C238" s="317" t="s">
        <v>1302</v>
      </c>
      <c r="D238" s="318" t="s">
        <v>638</v>
      </c>
      <c r="E238" s="319" t="s">
        <v>1295</v>
      </c>
      <c r="F238" s="330">
        <v>7.34</v>
      </c>
      <c r="G238" s="320">
        <v>89</v>
      </c>
      <c r="H238" s="321" t="str">
        <f>IF(AND(F238&gt;=9,G238&gt;=90),"550.000",IF(AND(F238&gt;=8,G238&gt;=80),"475.000",IF(AND(F238&gt;=7,G238&gt;=70),"300.000"," ")))</f>
        <v>300.000</v>
      </c>
      <c r="I238" s="322">
        <f>H238*5</f>
        <v>1500000</v>
      </c>
      <c r="J238" s="347"/>
      <c r="K238" s="332"/>
      <c r="L238" s="346"/>
    </row>
    <row r="239" spans="1:12" s="8" customFormat="1" ht="15.95" customHeight="1">
      <c r="A239" s="162">
        <v>105</v>
      </c>
      <c r="B239" s="85" t="s">
        <v>1251</v>
      </c>
      <c r="C239" s="86" t="s">
        <v>1252</v>
      </c>
      <c r="D239" s="87" t="s">
        <v>173</v>
      </c>
      <c r="E239" s="84" t="s">
        <v>1248</v>
      </c>
      <c r="F239" s="89">
        <v>7.34</v>
      </c>
      <c r="G239" s="88">
        <v>76</v>
      </c>
      <c r="H239" s="71" t="str">
        <f>IF(AND(F239&gt;=9,G239&gt;=90),"550.000",IF(AND(F239&gt;=8,G239&gt;=80),"475.000",IF(AND(F239&gt;=7,G239&gt;=70),"300.000"," ")))</f>
        <v>300.000</v>
      </c>
      <c r="I239" s="72">
        <f>H239*5</f>
        <v>1500000</v>
      </c>
      <c r="J239" s="112"/>
      <c r="K239" s="73"/>
      <c r="L239" s="70"/>
    </row>
    <row r="240" spans="1:12" s="8" customFormat="1" ht="15.95" customHeight="1">
      <c r="A240" s="6">
        <v>106</v>
      </c>
      <c r="B240" s="85" t="s">
        <v>1440</v>
      </c>
      <c r="C240" s="86" t="s">
        <v>1441</v>
      </c>
      <c r="D240" s="87" t="s">
        <v>1442</v>
      </c>
      <c r="E240" s="84" t="s">
        <v>1428</v>
      </c>
      <c r="F240" s="89">
        <v>7.34</v>
      </c>
      <c r="G240" s="88">
        <v>72</v>
      </c>
      <c r="H240" s="71" t="str">
        <f>IF(AND(F240&gt;=9,G240&gt;=90),"550.000",IF(AND(F240&gt;=8,G240&gt;=80),"475.000",IF(AND(F240&gt;=7,G240&gt;=70),"300.000"," ")))</f>
        <v>300.000</v>
      </c>
      <c r="I240" s="72">
        <f>H240*5</f>
        <v>1500000</v>
      </c>
      <c r="J240" s="112"/>
      <c r="K240" s="73"/>
      <c r="L240" s="92"/>
    </row>
    <row r="241" spans="1:15" s="8" customFormat="1" ht="15.95" customHeight="1">
      <c r="A241" s="162">
        <v>107</v>
      </c>
      <c r="B241" s="85" t="s">
        <v>1426</v>
      </c>
      <c r="C241" s="86" t="s">
        <v>1040</v>
      </c>
      <c r="D241" s="87" t="s">
        <v>1240</v>
      </c>
      <c r="E241" s="84" t="s">
        <v>1418</v>
      </c>
      <c r="F241" s="89">
        <v>7.34</v>
      </c>
      <c r="G241" s="88">
        <v>70</v>
      </c>
      <c r="H241" s="71" t="str">
        <f>IF(AND(F241&gt;=9,G241&gt;=90),"550.000",IF(AND(F241&gt;=8,G241&gt;=80),"475.000",IF(AND(F241&gt;=7,G241&gt;=70),"300.000"," ")))</f>
        <v>300.000</v>
      </c>
      <c r="I241" s="72">
        <f>H241*5</f>
        <v>1500000</v>
      </c>
      <c r="J241" s="73"/>
      <c r="K241" s="73"/>
      <c r="L241" s="70"/>
    </row>
    <row r="242" spans="1:15" s="8" customFormat="1" ht="15.95" customHeight="1">
      <c r="A242" s="6">
        <v>108</v>
      </c>
      <c r="B242" s="85" t="s">
        <v>1188</v>
      </c>
      <c r="C242" s="86" t="s">
        <v>1189</v>
      </c>
      <c r="D242" s="87" t="s">
        <v>169</v>
      </c>
      <c r="E242" s="84" t="s">
        <v>1170</v>
      </c>
      <c r="F242" s="89">
        <v>7.33</v>
      </c>
      <c r="G242" s="88">
        <v>73</v>
      </c>
      <c r="H242" s="71" t="str">
        <f>IF(AND(F242&gt;=9,G242&gt;=90),"550.000",IF(AND(F242&gt;=8,G242&gt;=80),"475.000",IF(AND(F242&gt;=7,G242&gt;=70),"300.000"," ")))</f>
        <v>300.000</v>
      </c>
      <c r="I242" s="72">
        <f>H242*5</f>
        <v>1500000</v>
      </c>
      <c r="J242" s="110"/>
      <c r="K242" s="73"/>
      <c r="L242" s="199"/>
    </row>
    <row r="243" spans="1:15" s="8" customFormat="1" ht="15.95" customHeight="1">
      <c r="A243" s="162">
        <v>109</v>
      </c>
      <c r="B243" s="85" t="s">
        <v>1403</v>
      </c>
      <c r="C243" s="86" t="s">
        <v>1404</v>
      </c>
      <c r="D243" s="87" t="s">
        <v>1405</v>
      </c>
      <c r="E243" s="84" t="s">
        <v>1406</v>
      </c>
      <c r="F243" s="89">
        <v>7.32</v>
      </c>
      <c r="G243" s="88">
        <v>76</v>
      </c>
      <c r="H243" s="71" t="str">
        <f>IF(AND(F243&gt;=9,G243&gt;=90),"550.000",IF(AND(F243&gt;=8,G243&gt;=80),"475.000",IF(AND(F243&gt;=7,G243&gt;=70),"300.000"," ")))</f>
        <v>300.000</v>
      </c>
      <c r="I243" s="72">
        <f>H243*5</f>
        <v>1500000</v>
      </c>
      <c r="J243" s="73"/>
      <c r="K243" s="73"/>
      <c r="L243" s="7"/>
    </row>
    <row r="244" spans="1:15" s="8" customFormat="1" ht="15.95" customHeight="1">
      <c r="A244" s="6">
        <v>110</v>
      </c>
      <c r="B244" s="85" t="s">
        <v>1393</v>
      </c>
      <c r="C244" s="86" t="s">
        <v>276</v>
      </c>
      <c r="D244" s="87" t="s">
        <v>103</v>
      </c>
      <c r="E244" s="84" t="s">
        <v>1394</v>
      </c>
      <c r="F244" s="89">
        <v>7.31</v>
      </c>
      <c r="G244" s="88">
        <v>79</v>
      </c>
      <c r="H244" s="71" t="str">
        <f>IF(AND(F244&gt;=9,G244&gt;=90),"550.000",IF(AND(F244&gt;=8,G244&gt;=80),"475.000",IF(AND(F244&gt;=7,G244&gt;=70),"300.000"," ")))</f>
        <v>300.000</v>
      </c>
      <c r="I244" s="72">
        <f>H244*5</f>
        <v>1500000</v>
      </c>
      <c r="J244" s="112"/>
      <c r="K244" s="73"/>
      <c r="L244" s="101"/>
    </row>
    <row r="245" spans="1:15" s="8" customFormat="1" ht="15.95" customHeight="1">
      <c r="A245" s="162">
        <v>111</v>
      </c>
      <c r="B245" s="85" t="s">
        <v>1074</v>
      </c>
      <c r="C245" s="86" t="s">
        <v>1075</v>
      </c>
      <c r="D245" s="87" t="s">
        <v>1076</v>
      </c>
      <c r="E245" s="84" t="s">
        <v>1057</v>
      </c>
      <c r="F245" s="89">
        <v>7.3</v>
      </c>
      <c r="G245" s="88">
        <v>80</v>
      </c>
      <c r="H245" s="71" t="str">
        <f>IF(AND(F245&gt;=9,G245&gt;=90),"550.000",IF(AND(F245&gt;=8,G245&gt;=80),"475.000",IF(AND(F245&gt;=7,G245&gt;=70),"300.000"," ")))</f>
        <v>300.000</v>
      </c>
      <c r="I245" s="72">
        <f>H245*5</f>
        <v>1500000</v>
      </c>
      <c r="J245" s="105"/>
      <c r="K245" s="73"/>
      <c r="L245" s="101"/>
    </row>
    <row r="246" spans="1:15" s="8" customFormat="1" ht="15.95" customHeight="1">
      <c r="A246" s="6">
        <v>112</v>
      </c>
      <c r="B246" s="85" t="s">
        <v>1099</v>
      </c>
      <c r="C246" s="86" t="s">
        <v>477</v>
      </c>
      <c r="D246" s="87" t="s">
        <v>87</v>
      </c>
      <c r="E246" s="84" t="s">
        <v>1097</v>
      </c>
      <c r="F246" s="89">
        <v>7.3</v>
      </c>
      <c r="G246" s="88">
        <v>76</v>
      </c>
      <c r="H246" s="71" t="str">
        <f>IF(AND(F246&gt;=9,G246&gt;=90),"550.000",IF(AND(F246&gt;=8,G246&gt;=80),"475.000",IF(AND(F246&gt;=7,G246&gt;=70),"300.000"," ")))</f>
        <v>300.000</v>
      </c>
      <c r="I246" s="72">
        <f>H246*5</f>
        <v>1500000</v>
      </c>
      <c r="J246" s="110"/>
      <c r="K246" s="73"/>
      <c r="L246" s="70"/>
    </row>
    <row r="247" spans="1:15" s="8" customFormat="1" ht="15.95" customHeight="1">
      <c r="A247" s="162">
        <v>113</v>
      </c>
      <c r="B247" s="85" t="s">
        <v>1069</v>
      </c>
      <c r="C247" s="86" t="s">
        <v>91</v>
      </c>
      <c r="D247" s="87" t="s">
        <v>80</v>
      </c>
      <c r="E247" s="84" t="s">
        <v>1057</v>
      </c>
      <c r="F247" s="89">
        <v>7.3</v>
      </c>
      <c r="G247" s="88">
        <v>74</v>
      </c>
      <c r="H247" s="71" t="str">
        <f>IF(AND(F247&gt;=9,G247&gt;=90),"550.000",IF(AND(F247&gt;=8,G247&gt;=80),"475.000",IF(AND(F247&gt;=7,G247&gt;=70),"300.000"," ")))</f>
        <v>300.000</v>
      </c>
      <c r="I247" s="72">
        <f>H247*5</f>
        <v>1500000</v>
      </c>
      <c r="J247" s="112"/>
      <c r="K247" s="73"/>
      <c r="L247" s="101"/>
    </row>
    <row r="248" spans="1:15" s="8" customFormat="1" ht="15.95" customHeight="1">
      <c r="A248" s="6">
        <v>114</v>
      </c>
      <c r="B248" s="85" t="s">
        <v>1383</v>
      </c>
      <c r="C248" s="86" t="s">
        <v>91</v>
      </c>
      <c r="D248" s="87" t="s">
        <v>83</v>
      </c>
      <c r="E248" s="84" t="s">
        <v>1382</v>
      </c>
      <c r="F248" s="89">
        <v>7.3</v>
      </c>
      <c r="G248" s="88">
        <v>73</v>
      </c>
      <c r="H248" s="71" t="str">
        <f>IF(AND(F248&gt;=9,G248&gt;=90),"550.000",IF(AND(F248&gt;=8,G248&gt;=80),"475.000",IF(AND(F248&gt;=7,G248&gt;=70),"300.000"," ")))</f>
        <v>300.000</v>
      </c>
      <c r="I248" s="72">
        <f>H248*5</f>
        <v>1500000</v>
      </c>
      <c r="J248" s="73"/>
      <c r="K248" s="73"/>
      <c r="L248" s="101"/>
    </row>
    <row r="249" spans="1:15" s="8" customFormat="1" ht="15.95" customHeight="1">
      <c r="A249" s="162">
        <v>115</v>
      </c>
      <c r="B249" s="85" t="s">
        <v>1385</v>
      </c>
      <c r="C249" s="86" t="s">
        <v>1386</v>
      </c>
      <c r="D249" s="87" t="s">
        <v>104</v>
      </c>
      <c r="E249" s="84" t="s">
        <v>1382</v>
      </c>
      <c r="F249" s="89">
        <v>7.28</v>
      </c>
      <c r="G249" s="88">
        <v>79</v>
      </c>
      <c r="H249" s="71" t="str">
        <f>IF(AND(F249&gt;=9,G249&gt;=90),"550.000",IF(AND(F249&gt;=8,G249&gt;=80),"475.000",IF(AND(F249&gt;=7,G249&gt;=70),"300.000"," ")))</f>
        <v>300.000</v>
      </c>
      <c r="I249" s="72">
        <f>H249*5</f>
        <v>1500000</v>
      </c>
      <c r="J249" s="112"/>
      <c r="K249" s="73"/>
      <c r="L249" s="7"/>
    </row>
    <row r="250" spans="1:15" s="8" customFormat="1" ht="15.95" customHeight="1">
      <c r="A250" s="6">
        <v>116</v>
      </c>
      <c r="B250" s="85" t="s">
        <v>1490</v>
      </c>
      <c r="C250" s="86" t="s">
        <v>1491</v>
      </c>
      <c r="D250" s="87" t="s">
        <v>1492</v>
      </c>
      <c r="E250" s="84" t="s">
        <v>1493</v>
      </c>
      <c r="F250" s="89">
        <v>7.28</v>
      </c>
      <c r="G250" s="88">
        <v>75</v>
      </c>
      <c r="H250" s="71" t="str">
        <f>IF(AND(F250&gt;=9,G250&gt;=90),"550.000",IF(AND(F250&gt;=8,G250&gt;=80),"475.000",IF(AND(F250&gt;=7,G250&gt;=70),"300.000"," ")))</f>
        <v>300.000</v>
      </c>
      <c r="I250" s="72">
        <f>H250*5</f>
        <v>1500000</v>
      </c>
      <c r="J250" s="105"/>
      <c r="K250" s="73"/>
      <c r="L250" s="92" t="s">
        <v>70</v>
      </c>
    </row>
    <row r="251" spans="1:15" s="8" customFormat="1" ht="15.95" customHeight="1">
      <c r="A251" s="162">
        <v>117</v>
      </c>
      <c r="B251" s="85" t="s">
        <v>1224</v>
      </c>
      <c r="C251" s="86" t="s">
        <v>79</v>
      </c>
      <c r="D251" s="87" t="s">
        <v>794</v>
      </c>
      <c r="E251" s="84" t="s">
        <v>1225</v>
      </c>
      <c r="F251" s="89">
        <v>7.28</v>
      </c>
      <c r="G251" s="88">
        <v>74</v>
      </c>
      <c r="H251" s="71" t="str">
        <f>IF(AND(F251&gt;=9,G251&gt;=90),"550.000",IF(AND(F251&gt;=8,G251&gt;=80),"475.000",IF(AND(F251&gt;=7,G251&gt;=70),"300.000"," ")))</f>
        <v>300.000</v>
      </c>
      <c r="I251" s="72">
        <f>H251*5</f>
        <v>1500000</v>
      </c>
      <c r="J251" s="112"/>
      <c r="K251" s="73"/>
      <c r="L251" s="74"/>
    </row>
    <row r="252" spans="1:15" s="8" customFormat="1" ht="15.95" customHeight="1">
      <c r="A252" s="6">
        <v>118</v>
      </c>
      <c r="B252" s="85" t="s">
        <v>1388</v>
      </c>
      <c r="C252" s="86" t="s">
        <v>1389</v>
      </c>
      <c r="D252" s="87" t="s">
        <v>128</v>
      </c>
      <c r="E252" s="84" t="s">
        <v>1382</v>
      </c>
      <c r="F252" s="89">
        <v>7.28</v>
      </c>
      <c r="G252" s="88">
        <v>74</v>
      </c>
      <c r="H252" s="71" t="str">
        <f>IF(AND(F252&gt;=9,G252&gt;=90),"550.000",IF(AND(F252&gt;=8,G252&gt;=80),"475.000",IF(AND(F252&gt;=7,G252&gt;=70),"300.000"," ")))</f>
        <v>300.000</v>
      </c>
      <c r="I252" s="72">
        <f>H252*5</f>
        <v>1500000</v>
      </c>
      <c r="J252" s="105"/>
      <c r="K252" s="73"/>
      <c r="L252" s="7"/>
    </row>
    <row r="253" spans="1:15" s="8" customFormat="1" ht="15.95" customHeight="1">
      <c r="A253" s="162">
        <v>119</v>
      </c>
      <c r="B253" s="85" t="s">
        <v>1112</v>
      </c>
      <c r="C253" s="86" t="s">
        <v>1113</v>
      </c>
      <c r="D253" s="87" t="s">
        <v>1114</v>
      </c>
      <c r="E253" s="84" t="s">
        <v>1097</v>
      </c>
      <c r="F253" s="89">
        <v>7.28</v>
      </c>
      <c r="G253" s="88">
        <v>70</v>
      </c>
      <c r="H253" s="71" t="str">
        <f>IF(AND(F253&gt;=9,G253&gt;=90),"550.000",IF(AND(F253&gt;=8,G253&gt;=80),"475.000",IF(AND(F253&gt;=7,G253&gt;=70),"300.000"," ")))</f>
        <v>300.000</v>
      </c>
      <c r="I253" s="72">
        <f>H253*5</f>
        <v>1500000</v>
      </c>
      <c r="J253" s="112"/>
      <c r="K253" s="73"/>
      <c r="L253" s="70"/>
    </row>
    <row r="254" spans="1:15" s="8" customFormat="1" ht="15.95" customHeight="1">
      <c r="A254" s="6">
        <v>120</v>
      </c>
      <c r="B254" s="85" t="s">
        <v>1496</v>
      </c>
      <c r="C254" s="86" t="s">
        <v>1497</v>
      </c>
      <c r="D254" s="87" t="s">
        <v>261</v>
      </c>
      <c r="E254" s="84" t="s">
        <v>1493</v>
      </c>
      <c r="F254" s="89">
        <v>7.26</v>
      </c>
      <c r="G254" s="88">
        <v>74</v>
      </c>
      <c r="H254" s="71" t="str">
        <f>IF(AND(F254&gt;=9,G254&gt;=90),"550.000",IF(AND(F254&gt;=8,G254&gt;=80),"475.000",IF(AND(F254&gt;=7,G254&gt;=70),"300.000"," ")))</f>
        <v>300.000</v>
      </c>
      <c r="I254" s="72">
        <f>H254*5</f>
        <v>1500000</v>
      </c>
      <c r="J254" s="108"/>
      <c r="K254" s="73"/>
      <c r="L254" s="7"/>
    </row>
    <row r="255" spans="1:15" s="8" customFormat="1" ht="15.95" customHeight="1">
      <c r="A255" s="315">
        <v>121</v>
      </c>
      <c r="B255" s="316" t="s">
        <v>1277</v>
      </c>
      <c r="C255" s="317" t="s">
        <v>1278</v>
      </c>
      <c r="D255" s="318" t="s">
        <v>899</v>
      </c>
      <c r="E255" s="319" t="s">
        <v>1279</v>
      </c>
      <c r="F255" s="330">
        <v>7.26</v>
      </c>
      <c r="G255" s="320">
        <v>72</v>
      </c>
      <c r="H255" s="321" t="str">
        <f>IF(AND(F255&gt;=9,G255&gt;=90),"550.000",IF(AND(F255&gt;=8,G255&gt;=80),"475.000",IF(AND(F255&gt;=7,G255&gt;=70),"300.000"," ")))</f>
        <v>300.000</v>
      </c>
      <c r="I255" s="322">
        <f>H255*5</f>
        <v>1500000</v>
      </c>
      <c r="J255" s="349"/>
      <c r="K255" s="332"/>
      <c r="L255" s="335"/>
      <c r="M255" s="325"/>
      <c r="N255" s="325"/>
      <c r="O255" s="325"/>
    </row>
    <row r="256" spans="1:15" s="8" customFormat="1" ht="15.95" customHeight="1">
      <c r="A256" s="6">
        <v>122</v>
      </c>
      <c r="B256" s="85" t="s">
        <v>1391</v>
      </c>
      <c r="C256" s="86" t="s">
        <v>112</v>
      </c>
      <c r="D256" s="87" t="s">
        <v>1392</v>
      </c>
      <c r="E256" s="84" t="s">
        <v>1382</v>
      </c>
      <c r="F256" s="89">
        <v>7.26</v>
      </c>
      <c r="G256" s="88">
        <v>70</v>
      </c>
      <c r="H256" s="71" t="str">
        <f>IF(AND(F256&gt;=9,G256&gt;=90),"550.000",IF(AND(F256&gt;=8,G256&gt;=80),"475.000",IF(AND(F256&gt;=7,G256&gt;=70),"300.000"," ")))</f>
        <v>300.000</v>
      </c>
      <c r="I256" s="72">
        <f>H256*5</f>
        <v>1500000</v>
      </c>
      <c r="J256" s="105"/>
      <c r="K256" s="73"/>
      <c r="L256" s="7"/>
    </row>
    <row r="257" spans="1:15" s="8" customFormat="1" ht="15.95" customHeight="1">
      <c r="A257" s="162">
        <v>123</v>
      </c>
      <c r="B257" s="85" t="s">
        <v>1583</v>
      </c>
      <c r="C257" s="86" t="s">
        <v>1584</v>
      </c>
      <c r="D257" s="87" t="s">
        <v>109</v>
      </c>
      <c r="E257" s="84" t="s">
        <v>1574</v>
      </c>
      <c r="F257" s="89">
        <v>7.25</v>
      </c>
      <c r="G257" s="88">
        <v>84</v>
      </c>
      <c r="H257" s="71" t="str">
        <f>IF(AND(F257&gt;=9,G257&gt;=90),"550.000",IF(AND(F257&gt;=8,G257&gt;=80),"475.000",IF(AND(F257&gt;=7,G257&gt;=70),"300.000"," ")))</f>
        <v>300.000</v>
      </c>
      <c r="I257" s="72">
        <f>H257*5</f>
        <v>1500000</v>
      </c>
      <c r="J257" s="127"/>
      <c r="K257" s="73"/>
      <c r="L257" s="92" t="s">
        <v>70</v>
      </c>
    </row>
    <row r="258" spans="1:15" s="8" customFormat="1" ht="15.95" customHeight="1">
      <c r="A258" s="6">
        <v>124</v>
      </c>
      <c r="B258" s="85" t="s">
        <v>1066</v>
      </c>
      <c r="C258" s="86" t="s">
        <v>1067</v>
      </c>
      <c r="D258" s="87" t="s">
        <v>1068</v>
      </c>
      <c r="E258" s="84" t="s">
        <v>1057</v>
      </c>
      <c r="F258" s="89">
        <v>7.25</v>
      </c>
      <c r="G258" s="88">
        <v>78</v>
      </c>
      <c r="H258" s="71" t="str">
        <f>IF(AND(F258&gt;=9,G258&gt;=90),"550.000",IF(AND(F258&gt;=8,G258&gt;=80),"475.000",IF(AND(F258&gt;=7,G258&gt;=70),"300.000"," ")))</f>
        <v>300.000</v>
      </c>
      <c r="I258" s="72">
        <f>H258*5</f>
        <v>1500000</v>
      </c>
      <c r="J258" s="112"/>
      <c r="K258" s="73"/>
      <c r="L258" s="70"/>
    </row>
    <row r="259" spans="1:15" s="8" customFormat="1" ht="15.95" customHeight="1">
      <c r="A259" s="162">
        <v>125</v>
      </c>
      <c r="B259" s="85" t="s">
        <v>1614</v>
      </c>
      <c r="C259" s="86" t="s">
        <v>1615</v>
      </c>
      <c r="D259" s="87" t="s">
        <v>739</v>
      </c>
      <c r="E259" s="84" t="s">
        <v>1616</v>
      </c>
      <c r="F259" s="89">
        <v>7.25</v>
      </c>
      <c r="G259" s="88">
        <v>78</v>
      </c>
      <c r="H259" s="71" t="str">
        <f>IF(AND(F259&gt;=9,G259&gt;=90),"550.000",IF(AND(F259&gt;=8,G259&gt;=80),"475.000",IF(AND(F259&gt;=7,G259&gt;=70),"300.000"," ")))</f>
        <v>300.000</v>
      </c>
      <c r="I259" s="72">
        <f>H259*5</f>
        <v>1500000</v>
      </c>
      <c r="J259" s="112"/>
      <c r="K259" s="73"/>
      <c r="L259" s="91"/>
    </row>
    <row r="260" spans="1:15" s="8" customFormat="1" ht="15.95" customHeight="1">
      <c r="A260" s="6">
        <v>126</v>
      </c>
      <c r="B260" s="85" t="s">
        <v>1589</v>
      </c>
      <c r="C260" s="86" t="s">
        <v>1590</v>
      </c>
      <c r="D260" s="87" t="s">
        <v>199</v>
      </c>
      <c r="E260" s="84" t="s">
        <v>1574</v>
      </c>
      <c r="F260" s="89">
        <v>7.25</v>
      </c>
      <c r="G260" s="88">
        <v>77</v>
      </c>
      <c r="H260" s="71" t="str">
        <f>IF(AND(F260&gt;=9,G260&gt;=90),"550.000",IF(AND(F260&gt;=8,G260&gt;=80),"475.000",IF(AND(F260&gt;=7,G260&gt;=70),"300.000"," ")))</f>
        <v>300.000</v>
      </c>
      <c r="I260" s="72">
        <f>H260*5</f>
        <v>1500000</v>
      </c>
      <c r="J260" s="112"/>
      <c r="K260" s="73"/>
      <c r="L260" s="92" t="s">
        <v>70</v>
      </c>
    </row>
    <row r="261" spans="1:15" s="8" customFormat="1" ht="15.95" customHeight="1">
      <c r="A261" s="162">
        <v>127</v>
      </c>
      <c r="B261" s="85" t="s">
        <v>1064</v>
      </c>
      <c r="C261" s="86" t="s">
        <v>1065</v>
      </c>
      <c r="D261" s="87" t="s">
        <v>127</v>
      </c>
      <c r="E261" s="84" t="s">
        <v>1057</v>
      </c>
      <c r="F261" s="89">
        <v>7.25</v>
      </c>
      <c r="G261" s="88">
        <v>73</v>
      </c>
      <c r="H261" s="71" t="str">
        <f>IF(AND(F261&gt;=9,G261&gt;=90),"550.000",IF(AND(F261&gt;=8,G261&gt;=80),"475.000",IF(AND(F261&gt;=7,G261&gt;=70),"300.000"," ")))</f>
        <v>300.000</v>
      </c>
      <c r="I261" s="72">
        <f>H261*5</f>
        <v>1500000</v>
      </c>
      <c r="J261" s="112"/>
      <c r="K261" s="73"/>
      <c r="L261" s="70"/>
    </row>
    <row r="262" spans="1:15" s="8" customFormat="1" ht="15.95" customHeight="1">
      <c r="A262" s="6">
        <v>128</v>
      </c>
      <c r="B262" s="85" t="s">
        <v>1571</v>
      </c>
      <c r="C262" s="86" t="s">
        <v>180</v>
      </c>
      <c r="D262" s="87" t="s">
        <v>881</v>
      </c>
      <c r="E262" s="84" t="s">
        <v>1558</v>
      </c>
      <c r="F262" s="89">
        <v>7.25</v>
      </c>
      <c r="G262" s="88">
        <v>70</v>
      </c>
      <c r="H262" s="71" t="str">
        <f>IF(AND(F262&gt;=9,G262&gt;=90),"550.000",IF(AND(F262&gt;=8,G262&gt;=80),"475.000",IF(AND(F262&gt;=7,G262&gt;=70),"300.000"," ")))</f>
        <v>300.000</v>
      </c>
      <c r="I262" s="72">
        <f>H262*5</f>
        <v>1500000</v>
      </c>
      <c r="J262" s="112"/>
      <c r="K262" s="73"/>
      <c r="L262" s="92" t="s">
        <v>70</v>
      </c>
    </row>
    <row r="263" spans="1:15" s="8" customFormat="1" ht="15.95" customHeight="1">
      <c r="A263" s="162">
        <v>129</v>
      </c>
      <c r="B263" s="85" t="s">
        <v>1354</v>
      </c>
      <c r="C263" s="86" t="s">
        <v>617</v>
      </c>
      <c r="D263" s="87" t="s">
        <v>132</v>
      </c>
      <c r="E263" s="84" t="s">
        <v>1355</v>
      </c>
      <c r="F263" s="89">
        <v>7.24</v>
      </c>
      <c r="G263" s="88">
        <v>76</v>
      </c>
      <c r="H263" s="71" t="str">
        <f>IF(AND(F263&gt;=9,G263&gt;=90),"550.000",IF(AND(F263&gt;=8,G263&gt;=80),"475.000",IF(AND(F263&gt;=7,G263&gt;=70),"300.000"," ")))</f>
        <v>300.000</v>
      </c>
      <c r="I263" s="72">
        <f>H263*5</f>
        <v>1500000</v>
      </c>
      <c r="J263" s="112"/>
      <c r="K263" s="73"/>
      <c r="L263" s="70"/>
    </row>
    <row r="264" spans="1:15" s="8" customFormat="1" ht="15.95" customHeight="1">
      <c r="A264" s="6">
        <v>130</v>
      </c>
      <c r="B264" s="85" t="s">
        <v>1401</v>
      </c>
      <c r="C264" s="86" t="s">
        <v>1375</v>
      </c>
      <c r="D264" s="87" t="s">
        <v>82</v>
      </c>
      <c r="E264" s="84" t="s">
        <v>1394</v>
      </c>
      <c r="F264" s="89">
        <v>7.24</v>
      </c>
      <c r="G264" s="88">
        <v>70</v>
      </c>
      <c r="H264" s="71" t="str">
        <f>IF(AND(F264&gt;=9,G264&gt;=90),"550.000",IF(AND(F264&gt;=8,G264&gt;=80),"475.000",IF(AND(F264&gt;=7,G264&gt;=70),"300.000"," ")))</f>
        <v>300.000</v>
      </c>
      <c r="I264" s="72">
        <f>H264*5</f>
        <v>1500000</v>
      </c>
      <c r="J264" s="112"/>
      <c r="K264" s="73"/>
      <c r="L264" s="82"/>
    </row>
    <row r="265" spans="1:15" s="8" customFormat="1" ht="15.95" customHeight="1">
      <c r="A265" s="162">
        <v>131</v>
      </c>
      <c r="B265" s="85" t="s">
        <v>1124</v>
      </c>
      <c r="C265" s="86" t="s">
        <v>89</v>
      </c>
      <c r="D265" s="87" t="s">
        <v>128</v>
      </c>
      <c r="E265" s="84" t="s">
        <v>1118</v>
      </c>
      <c r="F265" s="89">
        <v>7.23</v>
      </c>
      <c r="G265" s="88">
        <v>80</v>
      </c>
      <c r="H265" s="71" t="str">
        <f>IF(AND(F265&gt;=9,G265&gt;=90),"550.000",IF(AND(F265&gt;=8,G265&gt;=80),"475.000",IF(AND(F265&gt;=7,G265&gt;=70),"300.000"," ")))</f>
        <v>300.000</v>
      </c>
      <c r="I265" s="72">
        <f>H265*5</f>
        <v>1500000</v>
      </c>
      <c r="J265" s="112"/>
      <c r="K265" s="73"/>
      <c r="L265" s="70"/>
    </row>
    <row r="266" spans="1:15" s="8" customFormat="1" ht="15.95" customHeight="1">
      <c r="A266" s="6">
        <v>132</v>
      </c>
      <c r="B266" s="85" t="s">
        <v>1218</v>
      </c>
      <c r="C266" s="86" t="s">
        <v>1067</v>
      </c>
      <c r="D266" s="87" t="s">
        <v>188</v>
      </c>
      <c r="E266" s="84" t="s">
        <v>1195</v>
      </c>
      <c r="F266" s="89">
        <v>7.23</v>
      </c>
      <c r="G266" s="88">
        <v>78</v>
      </c>
      <c r="H266" s="71" t="str">
        <f>IF(AND(F266&gt;=9,G266&gt;=90),"550.000",IF(AND(F266&gt;=8,G266&gt;=80),"475.000",IF(AND(F266&gt;=7,G266&gt;=70),"300.000"," ")))</f>
        <v>300.000</v>
      </c>
      <c r="I266" s="72">
        <f>H266*5</f>
        <v>1500000</v>
      </c>
      <c r="J266" s="110"/>
      <c r="K266" s="73"/>
      <c r="L266" s="70"/>
    </row>
    <row r="267" spans="1:15" s="8" customFormat="1" ht="15.95" customHeight="1">
      <c r="A267" s="162">
        <v>133</v>
      </c>
      <c r="B267" s="85" t="s">
        <v>1139</v>
      </c>
      <c r="C267" s="86" t="s">
        <v>175</v>
      </c>
      <c r="D267" s="87" t="s">
        <v>103</v>
      </c>
      <c r="E267" s="84" t="s">
        <v>1140</v>
      </c>
      <c r="F267" s="89">
        <v>7.23</v>
      </c>
      <c r="G267" s="88">
        <v>71</v>
      </c>
      <c r="H267" s="71" t="str">
        <f>IF(AND(F267&gt;=9,G267&gt;=90),"550.000",IF(AND(F267&gt;=8,G267&gt;=80),"475.000",IF(AND(F267&gt;=7,G267&gt;=70),"300.000"," ")))</f>
        <v>300.000</v>
      </c>
      <c r="I267" s="72">
        <f>H267*5</f>
        <v>1500000</v>
      </c>
      <c r="J267" s="112"/>
      <c r="K267" s="73"/>
      <c r="L267" s="91"/>
    </row>
    <row r="268" spans="1:15" s="8" customFormat="1" ht="15.95" customHeight="1">
      <c r="A268" s="6">
        <v>134</v>
      </c>
      <c r="B268" s="85" t="s">
        <v>1219</v>
      </c>
      <c r="C268" s="86" t="s">
        <v>165</v>
      </c>
      <c r="D268" s="87" t="s">
        <v>273</v>
      </c>
      <c r="E268" s="84" t="s">
        <v>1195</v>
      </c>
      <c r="F268" s="89">
        <v>7.23</v>
      </c>
      <c r="G268" s="88">
        <v>70</v>
      </c>
      <c r="H268" s="71" t="str">
        <f>IF(AND(F268&gt;=9,G268&gt;=90),"550.000",IF(AND(F268&gt;=8,G268&gt;=80),"475.000",IF(AND(F268&gt;=7,G268&gt;=70),"300.000"," ")))</f>
        <v>300.000</v>
      </c>
      <c r="I268" s="72">
        <f>H268*5</f>
        <v>1500000</v>
      </c>
      <c r="J268" s="122"/>
      <c r="K268" s="73"/>
      <c r="L268" s="70"/>
    </row>
    <row r="269" spans="1:15" s="8" customFormat="1" ht="15.95" customHeight="1">
      <c r="A269" s="162">
        <v>135</v>
      </c>
      <c r="B269" s="85" t="s">
        <v>1455</v>
      </c>
      <c r="C269" s="86" t="s">
        <v>1456</v>
      </c>
      <c r="D269" s="87" t="s">
        <v>1457</v>
      </c>
      <c r="E269" s="84" t="s">
        <v>1454</v>
      </c>
      <c r="F269" s="89">
        <v>7.22</v>
      </c>
      <c r="G269" s="88">
        <v>70</v>
      </c>
      <c r="H269" s="71" t="str">
        <f>IF(AND(F269&gt;=9,G269&gt;=90),"550.000",IF(AND(F269&gt;=8,G269&gt;=80),"475.000",IF(AND(F269&gt;=7,G269&gt;=70),"300.000"," ")))</f>
        <v>300.000</v>
      </c>
      <c r="I269" s="72">
        <f>H269*5</f>
        <v>1500000</v>
      </c>
      <c r="J269" s="135"/>
      <c r="K269" s="73"/>
      <c r="L269" s="92" t="s">
        <v>70</v>
      </c>
    </row>
    <row r="270" spans="1:15" s="8" customFormat="1" ht="15.95" customHeight="1">
      <c r="A270" s="6">
        <v>136</v>
      </c>
      <c r="B270" s="85" t="s">
        <v>1572</v>
      </c>
      <c r="C270" s="86" t="s">
        <v>1573</v>
      </c>
      <c r="D270" s="87" t="s">
        <v>133</v>
      </c>
      <c r="E270" s="84" t="s">
        <v>1574</v>
      </c>
      <c r="F270" s="89">
        <v>7.2</v>
      </c>
      <c r="G270" s="88">
        <v>86</v>
      </c>
      <c r="H270" s="71" t="str">
        <f>IF(AND(F270&gt;=9,G270&gt;=90),"550.000",IF(AND(F270&gt;=8,G270&gt;=80),"475.000",IF(AND(F270&gt;=7,G270&gt;=70),"300.000"," ")))</f>
        <v>300.000</v>
      </c>
      <c r="I270" s="72">
        <f>H270*5</f>
        <v>1500000</v>
      </c>
      <c r="J270" s="112"/>
      <c r="K270" s="73"/>
      <c r="L270" s="70"/>
    </row>
    <row r="271" spans="1:15" s="8" customFormat="1" ht="15.95" customHeight="1">
      <c r="A271" s="162">
        <v>137</v>
      </c>
      <c r="B271" s="85" t="s">
        <v>1575</v>
      </c>
      <c r="C271" s="86" t="s">
        <v>301</v>
      </c>
      <c r="D271" s="87" t="s">
        <v>127</v>
      </c>
      <c r="E271" s="84" t="s">
        <v>1574</v>
      </c>
      <c r="F271" s="89">
        <v>7.2</v>
      </c>
      <c r="G271" s="88">
        <v>78</v>
      </c>
      <c r="H271" s="71" t="str">
        <f>IF(AND(F271&gt;=9,G271&gt;=90),"550.000",IF(AND(F271&gt;=8,G271&gt;=80),"475.000",IF(AND(F271&gt;=7,G271&gt;=70),"300.000"," ")))</f>
        <v>300.000</v>
      </c>
      <c r="I271" s="72">
        <f>H271*5</f>
        <v>1500000</v>
      </c>
      <c r="J271" s="73"/>
      <c r="K271" s="73"/>
      <c r="L271" s="101"/>
    </row>
    <row r="272" spans="1:15" s="8" customFormat="1" ht="15.95" customHeight="1">
      <c r="A272" s="320">
        <v>138</v>
      </c>
      <c r="B272" s="316" t="s">
        <v>1314</v>
      </c>
      <c r="C272" s="317" t="s">
        <v>1315</v>
      </c>
      <c r="D272" s="318" t="s">
        <v>739</v>
      </c>
      <c r="E272" s="319" t="s">
        <v>1309</v>
      </c>
      <c r="F272" s="330">
        <v>7.2</v>
      </c>
      <c r="G272" s="320">
        <v>72</v>
      </c>
      <c r="H272" s="321" t="str">
        <f>IF(AND(F272&gt;=9,G272&gt;=90),"550.000",IF(AND(F272&gt;=8,G272&gt;=80),"475.000",IF(AND(F272&gt;=7,G272&gt;=70),"300.000"," ")))</f>
        <v>300.000</v>
      </c>
      <c r="I272" s="322">
        <f>H272*5</f>
        <v>1500000</v>
      </c>
      <c r="J272" s="332"/>
      <c r="K272" s="332"/>
      <c r="L272" s="343"/>
      <c r="M272" s="325"/>
      <c r="N272" s="325"/>
      <c r="O272" s="325"/>
    </row>
    <row r="273" spans="1:15" s="8" customFormat="1" ht="15.95" customHeight="1">
      <c r="A273" s="162">
        <v>139</v>
      </c>
      <c r="B273" s="85" t="s">
        <v>1070</v>
      </c>
      <c r="C273" s="86" t="s">
        <v>1071</v>
      </c>
      <c r="D273" s="87" t="s">
        <v>170</v>
      </c>
      <c r="E273" s="84" t="s">
        <v>1057</v>
      </c>
      <c r="F273" s="89">
        <v>7.2</v>
      </c>
      <c r="G273" s="88">
        <v>71</v>
      </c>
      <c r="H273" s="71" t="str">
        <f>IF(AND(F273&gt;=9,G273&gt;=90),"550.000",IF(AND(F273&gt;=8,G273&gt;=80),"475.000",IF(AND(F273&gt;=7,G273&gt;=70),"300.000"," ")))</f>
        <v>300.000</v>
      </c>
      <c r="I273" s="72">
        <f>H273*5</f>
        <v>1500000</v>
      </c>
      <c r="J273" s="112"/>
      <c r="K273" s="73"/>
      <c r="L273" s="70"/>
    </row>
    <row r="274" spans="1:15" s="8" customFormat="1" ht="15.95" customHeight="1">
      <c r="A274" s="6">
        <v>140</v>
      </c>
      <c r="B274" s="85" t="s">
        <v>1166</v>
      </c>
      <c r="C274" s="86" t="s">
        <v>1167</v>
      </c>
      <c r="D274" s="87" t="s">
        <v>192</v>
      </c>
      <c r="E274" s="84" t="s">
        <v>1150</v>
      </c>
      <c r="F274" s="89">
        <v>7.2</v>
      </c>
      <c r="G274" s="88">
        <v>70</v>
      </c>
      <c r="H274" s="71" t="str">
        <f>IF(AND(F274&gt;=9,G274&gt;=90),"550.000",IF(AND(F274&gt;=8,G274&gt;=80),"475.000",IF(AND(F274&gt;=7,G274&gt;=70),"300.000"," ")))</f>
        <v>300.000</v>
      </c>
      <c r="I274" s="72">
        <f>H274*5</f>
        <v>1500000</v>
      </c>
      <c r="J274" s="112"/>
      <c r="K274" s="73"/>
      <c r="L274" s="70"/>
    </row>
    <row r="275" spans="1:15" s="8" customFormat="1" ht="15.95" customHeight="1">
      <c r="A275" s="162">
        <v>141</v>
      </c>
      <c r="B275" s="85" t="s">
        <v>1364</v>
      </c>
      <c r="C275" s="86" t="s">
        <v>1365</v>
      </c>
      <c r="D275" s="87" t="s">
        <v>234</v>
      </c>
      <c r="E275" s="84" t="s">
        <v>1358</v>
      </c>
      <c r="F275" s="89">
        <v>7.19</v>
      </c>
      <c r="G275" s="88">
        <v>81</v>
      </c>
      <c r="H275" s="71" t="str">
        <f>IF(AND(F275&gt;=9,G275&gt;=90),"550.000",IF(AND(F275&gt;=8,G275&gt;=80),"475.000",IF(AND(F275&gt;=7,G275&gt;=70),"300.000"," ")))</f>
        <v>300.000</v>
      </c>
      <c r="I275" s="72">
        <f>H275*5</f>
        <v>1500000</v>
      </c>
      <c r="J275" s="112"/>
      <c r="K275" s="73"/>
      <c r="L275" s="70"/>
    </row>
    <row r="276" spans="1:15" s="8" customFormat="1" ht="15.95" customHeight="1">
      <c r="A276" s="6">
        <v>142</v>
      </c>
      <c r="B276" s="85" t="s">
        <v>1445</v>
      </c>
      <c r="C276" s="86" t="s">
        <v>1446</v>
      </c>
      <c r="D276" s="87" t="s">
        <v>100</v>
      </c>
      <c r="E276" s="84" t="s">
        <v>1447</v>
      </c>
      <c r="F276" s="89">
        <v>7.19</v>
      </c>
      <c r="G276" s="88">
        <v>72</v>
      </c>
      <c r="H276" s="71" t="str">
        <f>IF(AND(F276&gt;=9,G276&gt;=90),"550.000",IF(AND(F276&gt;=8,G276&gt;=80),"475.000",IF(AND(F276&gt;=7,G276&gt;=70),"300.000"," ")))</f>
        <v>300.000</v>
      </c>
      <c r="I276" s="72">
        <f>H276*5</f>
        <v>1500000</v>
      </c>
      <c r="J276" s="111"/>
      <c r="K276" s="73"/>
      <c r="L276" s="92"/>
    </row>
    <row r="277" spans="1:15" s="8" customFormat="1" ht="15.95" customHeight="1">
      <c r="A277" s="315">
        <v>143</v>
      </c>
      <c r="B277" s="316" t="s">
        <v>1293</v>
      </c>
      <c r="C277" s="317" t="s">
        <v>1294</v>
      </c>
      <c r="D277" s="318" t="s">
        <v>172</v>
      </c>
      <c r="E277" s="319" t="s">
        <v>1295</v>
      </c>
      <c r="F277" s="330">
        <v>7.18</v>
      </c>
      <c r="G277" s="320">
        <v>87</v>
      </c>
      <c r="H277" s="321" t="str">
        <f>IF(AND(F277&gt;=9,G277&gt;=90),"550.000",IF(AND(F277&gt;=8,G277&gt;=80),"475.000",IF(AND(F277&gt;=7,G277&gt;=70),"300.000"," ")))</f>
        <v>300.000</v>
      </c>
      <c r="I277" s="322">
        <f>H277*5</f>
        <v>1500000</v>
      </c>
      <c r="J277" s="331"/>
      <c r="K277" s="332"/>
      <c r="L277" s="343"/>
      <c r="M277" s="325"/>
      <c r="N277" s="325"/>
      <c r="O277" s="325"/>
    </row>
    <row r="278" spans="1:15" s="8" customFormat="1" ht="15.95" customHeight="1">
      <c r="A278" s="320">
        <v>144</v>
      </c>
      <c r="B278" s="316" t="s">
        <v>1316</v>
      </c>
      <c r="C278" s="317" t="s">
        <v>1317</v>
      </c>
      <c r="D278" s="318" t="s">
        <v>132</v>
      </c>
      <c r="E278" s="319" t="s">
        <v>1318</v>
      </c>
      <c r="F278" s="330">
        <v>7.18</v>
      </c>
      <c r="G278" s="320">
        <v>85</v>
      </c>
      <c r="H278" s="321" t="str">
        <f>IF(AND(F278&gt;=9,G278&gt;=90),"550.000",IF(AND(F278&gt;=8,G278&gt;=80),"475.000",IF(AND(F278&gt;=7,G278&gt;=70),"300.000"," ")))</f>
        <v>300.000</v>
      </c>
      <c r="I278" s="322">
        <f>H278*5</f>
        <v>1500000</v>
      </c>
      <c r="J278" s="331"/>
      <c r="K278" s="332"/>
      <c r="L278" s="346"/>
      <c r="M278" s="325"/>
      <c r="N278" s="325"/>
      <c r="O278" s="325"/>
    </row>
    <row r="279" spans="1:15" s="8" customFormat="1" ht="15.95" customHeight="1">
      <c r="A279" s="162">
        <v>145</v>
      </c>
      <c r="B279" s="85" t="s">
        <v>1253</v>
      </c>
      <c r="C279" s="86" t="s">
        <v>85</v>
      </c>
      <c r="D279" s="87" t="s">
        <v>81</v>
      </c>
      <c r="E279" s="84" t="s">
        <v>1254</v>
      </c>
      <c r="F279" s="89">
        <v>7.18</v>
      </c>
      <c r="G279" s="88">
        <v>82</v>
      </c>
      <c r="H279" s="71" t="str">
        <f>IF(AND(F279&gt;=9,G279&gt;=90),"550.000",IF(AND(F279&gt;=8,G279&gt;=80),"475.000",IF(AND(F279&gt;=7,G279&gt;=70),"300.000"," ")))</f>
        <v>300.000</v>
      </c>
      <c r="I279" s="72">
        <f>H279*5</f>
        <v>1500000</v>
      </c>
      <c r="J279" s="112"/>
      <c r="K279" s="73"/>
      <c r="L279" s="70"/>
    </row>
    <row r="280" spans="1:15" s="8" customFormat="1" ht="15.95" customHeight="1">
      <c r="A280" s="6">
        <v>146</v>
      </c>
      <c r="B280" s="85" t="s">
        <v>1107</v>
      </c>
      <c r="C280" s="86" t="s">
        <v>1108</v>
      </c>
      <c r="D280" s="87" t="s">
        <v>80</v>
      </c>
      <c r="E280" s="84" t="s">
        <v>1097</v>
      </c>
      <c r="F280" s="89">
        <v>7.18</v>
      </c>
      <c r="G280" s="88">
        <v>72</v>
      </c>
      <c r="H280" s="71" t="str">
        <f>IF(AND(F280&gt;=9,G280&gt;=90),"550.000",IF(AND(F280&gt;=8,G280&gt;=80),"475.000",IF(AND(F280&gt;=7,G280&gt;=70),"300.000"," ")))</f>
        <v>300.000</v>
      </c>
      <c r="I280" s="72">
        <f>H280*5</f>
        <v>1500000</v>
      </c>
      <c r="J280" s="105"/>
      <c r="K280" s="73"/>
      <c r="L280" s="101"/>
    </row>
    <row r="281" spans="1:15" s="8" customFormat="1" ht="15.95" customHeight="1">
      <c r="A281" s="162">
        <v>147</v>
      </c>
      <c r="B281" s="85" t="s">
        <v>1459</v>
      </c>
      <c r="C281" s="86" t="s">
        <v>1460</v>
      </c>
      <c r="D281" s="87" t="s">
        <v>101</v>
      </c>
      <c r="E281" s="84" t="s">
        <v>1454</v>
      </c>
      <c r="F281" s="89">
        <v>7.16</v>
      </c>
      <c r="G281" s="88">
        <v>73</v>
      </c>
      <c r="H281" s="71" t="str">
        <f>IF(AND(F281&gt;=9,G281&gt;=90),"550.000",IF(AND(F281&gt;=8,G281&gt;=80),"475.000",IF(AND(F281&gt;=7,G281&gt;=70),"300.000"," ")))</f>
        <v>300.000</v>
      </c>
      <c r="I281" s="72">
        <f>H281*5</f>
        <v>1500000</v>
      </c>
      <c r="J281" s="107"/>
      <c r="K281" s="73"/>
      <c r="L281" s="92" t="s">
        <v>70</v>
      </c>
    </row>
    <row r="282" spans="1:15" s="8" customFormat="1" ht="15.95" customHeight="1">
      <c r="A282" s="6">
        <v>148</v>
      </c>
      <c r="B282" s="85" t="s">
        <v>1175</v>
      </c>
      <c r="C282" s="86" t="s">
        <v>1146</v>
      </c>
      <c r="D282" s="87" t="s">
        <v>80</v>
      </c>
      <c r="E282" s="84" t="s">
        <v>1170</v>
      </c>
      <c r="F282" s="89">
        <v>7.15</v>
      </c>
      <c r="G282" s="88">
        <v>84</v>
      </c>
      <c r="H282" s="71" t="str">
        <f>IF(AND(F282&gt;=9,G282&gt;=90),"550.000",IF(AND(F282&gt;=8,G282&gt;=80),"475.000",IF(AND(F282&gt;=7,G282&gt;=70),"300.000"," ")))</f>
        <v>300.000</v>
      </c>
      <c r="I282" s="72">
        <f>H282*5</f>
        <v>1500000</v>
      </c>
      <c r="J282" s="105"/>
      <c r="K282" s="73"/>
      <c r="L282" s="82"/>
    </row>
    <row r="283" spans="1:15" s="8" customFormat="1" ht="15.95" customHeight="1">
      <c r="A283" s="162">
        <v>149</v>
      </c>
      <c r="B283" s="85" t="s">
        <v>1134</v>
      </c>
      <c r="C283" s="86" t="s">
        <v>1135</v>
      </c>
      <c r="D283" s="87" t="s">
        <v>1136</v>
      </c>
      <c r="E283" s="84" t="s">
        <v>1133</v>
      </c>
      <c r="F283" s="89">
        <v>7.15</v>
      </c>
      <c r="G283" s="88">
        <v>78</v>
      </c>
      <c r="H283" s="71" t="str">
        <f>IF(AND(F283&gt;=9,G283&gt;=90),"550.000",IF(AND(F283&gt;=8,G283&gt;=80),"475.000",IF(AND(F283&gt;=7,G283&gt;=70),"300.000"," ")))</f>
        <v>300.000</v>
      </c>
      <c r="I283" s="72">
        <f>H283*5</f>
        <v>1500000</v>
      </c>
      <c r="J283" s="112"/>
      <c r="K283" s="73"/>
      <c r="L283" s="70"/>
    </row>
    <row r="284" spans="1:15" s="8" customFormat="1" ht="15.95" customHeight="1">
      <c r="A284" s="6">
        <v>150</v>
      </c>
      <c r="B284" s="85" t="s">
        <v>1372</v>
      </c>
      <c r="C284" s="86" t="s">
        <v>1373</v>
      </c>
      <c r="D284" s="87" t="s">
        <v>1240</v>
      </c>
      <c r="E284" s="84" t="s">
        <v>1371</v>
      </c>
      <c r="F284" s="89">
        <v>7.15</v>
      </c>
      <c r="G284" s="88">
        <v>70</v>
      </c>
      <c r="H284" s="71" t="str">
        <f>IF(AND(F284&gt;=9,G284&gt;=90),"550.000",IF(AND(F284&gt;=8,G284&gt;=80),"475.000",IF(AND(F284&gt;=7,G284&gt;=70),"300.000"," ")))</f>
        <v>300.000</v>
      </c>
      <c r="I284" s="72">
        <f>H284*5</f>
        <v>1500000</v>
      </c>
      <c r="J284" s="112"/>
      <c r="K284" s="73"/>
      <c r="L284" s="70"/>
    </row>
    <row r="285" spans="1:15" s="8" customFormat="1" ht="15.95" customHeight="1">
      <c r="A285" s="162">
        <v>151</v>
      </c>
      <c r="B285" s="85" t="s">
        <v>1399</v>
      </c>
      <c r="C285" s="86" t="s">
        <v>1400</v>
      </c>
      <c r="D285" s="87" t="s">
        <v>115</v>
      </c>
      <c r="E285" s="84" t="s">
        <v>1394</v>
      </c>
      <c r="F285" s="89">
        <v>7.14</v>
      </c>
      <c r="G285" s="88">
        <v>72</v>
      </c>
      <c r="H285" s="71" t="str">
        <f>IF(AND(F285&gt;=9,G285&gt;=90),"550.000",IF(AND(F285&gt;=8,G285&gt;=80),"475.000",IF(AND(F285&gt;=7,G285&gt;=70),"300.000"," ")))</f>
        <v>300.000</v>
      </c>
      <c r="I285" s="72">
        <f>H285*5</f>
        <v>1500000</v>
      </c>
      <c r="J285" s="110"/>
      <c r="K285" s="73"/>
      <c r="L285" s="200"/>
    </row>
    <row r="286" spans="1:15" s="8" customFormat="1" ht="15.95" customHeight="1">
      <c r="A286" s="6">
        <v>152</v>
      </c>
      <c r="B286" s="85" t="s">
        <v>1607</v>
      </c>
      <c r="C286" s="86" t="s">
        <v>1608</v>
      </c>
      <c r="D286" s="87" t="s">
        <v>1609</v>
      </c>
      <c r="E286" s="84" t="s">
        <v>1598</v>
      </c>
      <c r="F286" s="89">
        <v>7.13</v>
      </c>
      <c r="G286" s="88">
        <v>74</v>
      </c>
      <c r="H286" s="71" t="str">
        <f>IF(AND(F286&gt;=9,G286&gt;=90),"550.000",IF(AND(F286&gt;=8,G286&gt;=80),"475.000",IF(AND(F286&gt;=7,G286&gt;=70),"300.000"," ")))</f>
        <v>300.000</v>
      </c>
      <c r="I286" s="72">
        <f>H286*5</f>
        <v>1500000</v>
      </c>
      <c r="J286" s="112"/>
      <c r="K286" s="73"/>
      <c r="L286" s="92"/>
    </row>
    <row r="287" spans="1:15" s="8" customFormat="1" ht="15.95" customHeight="1">
      <c r="A287" s="162">
        <v>153</v>
      </c>
      <c r="B287" s="85" t="s">
        <v>1258</v>
      </c>
      <c r="C287" s="86" t="s">
        <v>79</v>
      </c>
      <c r="D287" s="87" t="s">
        <v>1259</v>
      </c>
      <c r="E287" s="84" t="s">
        <v>1260</v>
      </c>
      <c r="F287" s="89">
        <v>7.13</v>
      </c>
      <c r="G287" s="88">
        <v>72</v>
      </c>
      <c r="H287" s="71" t="str">
        <f>IF(AND(F287&gt;=9,G287&gt;=90),"550.000",IF(AND(F287&gt;=8,G287&gt;=80),"475.000",IF(AND(F287&gt;=7,G287&gt;=70),"300.000"," ")))</f>
        <v>300.000</v>
      </c>
      <c r="I287" s="72">
        <f>H287*5</f>
        <v>1500000</v>
      </c>
      <c r="J287" s="73"/>
      <c r="K287" s="73"/>
      <c r="L287" s="82"/>
    </row>
    <row r="288" spans="1:15" s="8" customFormat="1" ht="15.95" customHeight="1">
      <c r="A288" s="6">
        <v>154</v>
      </c>
      <c r="B288" s="85" t="s">
        <v>1443</v>
      </c>
      <c r="C288" s="86" t="s">
        <v>1444</v>
      </c>
      <c r="D288" s="87" t="s">
        <v>459</v>
      </c>
      <c r="E288" s="84" t="s">
        <v>1428</v>
      </c>
      <c r="F288" s="89">
        <v>7.13</v>
      </c>
      <c r="G288" s="88">
        <v>72</v>
      </c>
      <c r="H288" s="71" t="str">
        <f>IF(AND(F288&gt;=9,G288&gt;=90),"550.000",IF(AND(F288&gt;=8,G288&gt;=80),"475.000",IF(AND(F288&gt;=7,G288&gt;=70),"300.000"," ")))</f>
        <v>300.000</v>
      </c>
      <c r="I288" s="72">
        <f>H288*5</f>
        <v>1500000</v>
      </c>
      <c r="J288" s="112"/>
      <c r="K288" s="73"/>
      <c r="L288" s="92"/>
    </row>
    <row r="289" spans="1:15" s="8" customFormat="1" ht="15.95" customHeight="1">
      <c r="A289" s="162">
        <v>155</v>
      </c>
      <c r="B289" s="85" t="s">
        <v>1332</v>
      </c>
      <c r="C289" s="86" t="s">
        <v>1333</v>
      </c>
      <c r="D289" s="87" t="s">
        <v>1334</v>
      </c>
      <c r="E289" s="84" t="s">
        <v>1335</v>
      </c>
      <c r="F289" s="89">
        <v>7.12</v>
      </c>
      <c r="G289" s="88">
        <v>84</v>
      </c>
      <c r="H289" s="71" t="str">
        <f>IF(AND(F289&gt;=9,G289&gt;=90),"550.000",IF(AND(F289&gt;=8,G289&gt;=80),"475.000",IF(AND(F289&gt;=7,G289&gt;=70),"300.000"," ")))</f>
        <v>300.000</v>
      </c>
      <c r="I289" s="72">
        <f>H289*5</f>
        <v>1500000</v>
      </c>
      <c r="J289" s="112"/>
      <c r="K289" s="73"/>
      <c r="L289" s="70"/>
    </row>
    <row r="290" spans="1:15" s="8" customFormat="1" ht="15.95" customHeight="1">
      <c r="A290" s="6">
        <v>156</v>
      </c>
      <c r="B290" s="85" t="s">
        <v>1380</v>
      </c>
      <c r="C290" s="86" t="s">
        <v>1381</v>
      </c>
      <c r="D290" s="87" t="s">
        <v>139</v>
      </c>
      <c r="E290" s="84" t="s">
        <v>1382</v>
      </c>
      <c r="F290" s="89">
        <v>7.12</v>
      </c>
      <c r="G290" s="88">
        <v>77</v>
      </c>
      <c r="H290" s="71" t="str">
        <f>IF(AND(F290&gt;=9,G290&gt;=90),"550.000",IF(AND(F290&gt;=8,G290&gt;=80),"475.000",IF(AND(F290&gt;=7,G290&gt;=70),"300.000"," ")))</f>
        <v>300.000</v>
      </c>
      <c r="I290" s="72">
        <f>H290*5</f>
        <v>1500000</v>
      </c>
      <c r="J290" s="112"/>
      <c r="K290" s="73"/>
      <c r="L290" s="101"/>
    </row>
    <row r="291" spans="1:15" s="8" customFormat="1" ht="15.95" customHeight="1">
      <c r="A291" s="162">
        <v>157</v>
      </c>
      <c r="B291" s="85" t="s">
        <v>1231</v>
      </c>
      <c r="C291" s="86" t="s">
        <v>1232</v>
      </c>
      <c r="D291" s="87" t="s">
        <v>132</v>
      </c>
      <c r="E291" s="84" t="s">
        <v>1230</v>
      </c>
      <c r="F291" s="89">
        <v>7.11</v>
      </c>
      <c r="G291" s="88">
        <v>85</v>
      </c>
      <c r="H291" s="71" t="str">
        <f>IF(AND(F291&gt;=9,G291&gt;=90),"550.000",IF(AND(F291&gt;=8,G291&gt;=80),"475.000",IF(AND(F291&gt;=7,G291&gt;=70),"300.000"," ")))</f>
        <v>300.000</v>
      </c>
      <c r="I291" s="72">
        <f>H291*5</f>
        <v>1500000</v>
      </c>
      <c r="J291" s="112"/>
      <c r="K291" s="73"/>
      <c r="L291" s="70"/>
    </row>
    <row r="292" spans="1:15" s="8" customFormat="1" ht="15.95" customHeight="1">
      <c r="A292" s="6">
        <v>158</v>
      </c>
      <c r="B292" s="85" t="s">
        <v>1226</v>
      </c>
      <c r="C292" s="86" t="s">
        <v>167</v>
      </c>
      <c r="D292" s="87" t="s">
        <v>291</v>
      </c>
      <c r="E292" s="84" t="s">
        <v>1225</v>
      </c>
      <c r="F292" s="89">
        <v>7.11</v>
      </c>
      <c r="G292" s="88">
        <v>71</v>
      </c>
      <c r="H292" s="71" t="str">
        <f>IF(AND(F292&gt;=9,G292&gt;=90),"550.000",IF(AND(F292&gt;=8,G292&gt;=80),"475.000",IF(AND(F292&gt;=7,G292&gt;=70),"300.000"," ")))</f>
        <v>300.000</v>
      </c>
      <c r="I292" s="72">
        <f>H292*5</f>
        <v>1500000</v>
      </c>
      <c r="J292" s="107"/>
      <c r="K292" s="73"/>
      <c r="L292" s="70"/>
    </row>
    <row r="293" spans="1:15" s="8" customFormat="1" ht="15.95" customHeight="1">
      <c r="A293" s="162">
        <v>159</v>
      </c>
      <c r="B293" s="85" t="s">
        <v>1414</v>
      </c>
      <c r="C293" s="86" t="s">
        <v>1415</v>
      </c>
      <c r="D293" s="87" t="s">
        <v>1240</v>
      </c>
      <c r="E293" s="84" t="s">
        <v>1409</v>
      </c>
      <c r="F293" s="89">
        <v>7.11</v>
      </c>
      <c r="G293" s="88">
        <v>70</v>
      </c>
      <c r="H293" s="71" t="str">
        <f>IF(AND(F293&gt;=9,G293&gt;=90),"550.000",IF(AND(F293&gt;=8,G293&gt;=80),"475.000",IF(AND(F293&gt;=7,G293&gt;=70),"300.000"," ")))</f>
        <v>300.000</v>
      </c>
      <c r="I293" s="72">
        <f>H293*5</f>
        <v>1500000</v>
      </c>
      <c r="J293" s="112"/>
      <c r="K293" s="73"/>
      <c r="L293" s="91"/>
    </row>
    <row r="294" spans="1:15" s="8" customFormat="1" ht="15.95" customHeight="1">
      <c r="A294" s="6">
        <v>160</v>
      </c>
      <c r="B294" s="85" t="s">
        <v>1424</v>
      </c>
      <c r="C294" s="86" t="s">
        <v>1425</v>
      </c>
      <c r="D294" s="87" t="s">
        <v>1338</v>
      </c>
      <c r="E294" s="84" t="s">
        <v>1418</v>
      </c>
      <c r="F294" s="89">
        <v>7.11</v>
      </c>
      <c r="G294" s="88">
        <v>70</v>
      </c>
      <c r="H294" s="71" t="str">
        <f>IF(AND(F294&gt;=9,G294&gt;=90),"550.000",IF(AND(F294&gt;=8,G294&gt;=80),"475.000",IF(AND(F294&gt;=7,G294&gt;=70),"300.000"," ")))</f>
        <v>300.000</v>
      </c>
      <c r="I294" s="72">
        <f>H294*5</f>
        <v>1500000</v>
      </c>
      <c r="J294" s="112"/>
      <c r="K294" s="73"/>
      <c r="L294" s="70"/>
    </row>
    <row r="295" spans="1:15" s="8" customFormat="1" ht="15.95" customHeight="1">
      <c r="A295" s="315">
        <v>161</v>
      </c>
      <c r="B295" s="316" t="s">
        <v>1297</v>
      </c>
      <c r="C295" s="317" t="s">
        <v>91</v>
      </c>
      <c r="D295" s="318" t="s">
        <v>153</v>
      </c>
      <c r="E295" s="319" t="s">
        <v>1295</v>
      </c>
      <c r="F295" s="330">
        <v>7.1</v>
      </c>
      <c r="G295" s="320">
        <v>88</v>
      </c>
      <c r="H295" s="321" t="str">
        <f>IF(AND(F295&gt;=9,G295&gt;=90),"550.000",IF(AND(F295&gt;=8,G295&gt;=80),"475.000",IF(AND(F295&gt;=7,G295&gt;=70),"300.000"," ")))</f>
        <v>300.000</v>
      </c>
      <c r="I295" s="322">
        <f>H295*5</f>
        <v>1500000</v>
      </c>
      <c r="J295" s="331"/>
      <c r="K295" s="332"/>
      <c r="L295" s="334"/>
      <c r="M295" s="325"/>
      <c r="N295" s="325"/>
      <c r="O295" s="325"/>
    </row>
    <row r="296" spans="1:15" s="8" customFormat="1" ht="15.95" customHeight="1">
      <c r="A296" s="6">
        <v>162</v>
      </c>
      <c r="B296" s="85" t="s">
        <v>1198</v>
      </c>
      <c r="C296" s="86" t="s">
        <v>91</v>
      </c>
      <c r="D296" s="87" t="s">
        <v>186</v>
      </c>
      <c r="E296" s="84" t="s">
        <v>1195</v>
      </c>
      <c r="F296" s="89">
        <v>7.1</v>
      </c>
      <c r="G296" s="88">
        <v>82</v>
      </c>
      <c r="H296" s="71" t="str">
        <f>IF(AND(F296&gt;=9,G296&gt;=90),"550.000",IF(AND(F296&gt;=8,G296&gt;=80),"475.000",IF(AND(F296&gt;=7,G296&gt;=70),"300.000"," ")))</f>
        <v>300.000</v>
      </c>
      <c r="I296" s="72">
        <f>H296*5</f>
        <v>1500000</v>
      </c>
      <c r="J296" s="112"/>
      <c r="K296" s="73"/>
      <c r="L296" s="70"/>
    </row>
    <row r="297" spans="1:15" s="8" customFormat="1" ht="15.95" customHeight="1">
      <c r="A297" s="162">
        <v>163</v>
      </c>
      <c r="B297" s="85" t="s">
        <v>1547</v>
      </c>
      <c r="C297" s="86" t="s">
        <v>1548</v>
      </c>
      <c r="D297" s="87" t="s">
        <v>156</v>
      </c>
      <c r="E297" s="84" t="s">
        <v>1542</v>
      </c>
      <c r="F297" s="89">
        <v>7.1</v>
      </c>
      <c r="G297" s="88">
        <v>81</v>
      </c>
      <c r="H297" s="71" t="str">
        <f>IF(AND(F297&gt;=9,G297&gt;=90),"550.000",IF(AND(F297&gt;=8,G297&gt;=80),"475.000",IF(AND(F297&gt;=7,G297&gt;=70),"300.000"," ")))</f>
        <v>300.000</v>
      </c>
      <c r="I297" s="72">
        <f>H297*5</f>
        <v>1500000</v>
      </c>
      <c r="J297" s="112"/>
      <c r="K297" s="73"/>
      <c r="L297" s="91"/>
    </row>
    <row r="298" spans="1:15" s="8" customFormat="1" ht="15.95" customHeight="1">
      <c r="A298" s="6">
        <v>164</v>
      </c>
      <c r="B298" s="85" t="s">
        <v>1147</v>
      </c>
      <c r="C298" s="86" t="s">
        <v>167</v>
      </c>
      <c r="D298" s="87" t="s">
        <v>169</v>
      </c>
      <c r="E298" s="84" t="s">
        <v>1140</v>
      </c>
      <c r="F298" s="89">
        <v>7.1</v>
      </c>
      <c r="G298" s="88">
        <v>70</v>
      </c>
      <c r="H298" s="71" t="str">
        <f>IF(AND(F298&gt;=9,G298&gt;=90),"550.000",IF(AND(F298&gt;=8,G298&gt;=80),"475.000",IF(AND(F298&gt;=7,G298&gt;=70),"300.000"," ")))</f>
        <v>300.000</v>
      </c>
      <c r="I298" s="72">
        <f>H298*5</f>
        <v>1500000</v>
      </c>
      <c r="J298" s="108"/>
      <c r="K298" s="73"/>
      <c r="L298" s="82"/>
    </row>
    <row r="299" spans="1:15" s="8" customFormat="1" ht="15.95" customHeight="1">
      <c r="A299" s="162">
        <v>165</v>
      </c>
      <c r="B299" s="85" t="s">
        <v>1171</v>
      </c>
      <c r="C299" s="86" t="s">
        <v>978</v>
      </c>
      <c r="D299" s="87" t="s">
        <v>87</v>
      </c>
      <c r="E299" s="84" t="s">
        <v>1170</v>
      </c>
      <c r="F299" s="89">
        <v>7.1</v>
      </c>
      <c r="G299" s="88">
        <v>70</v>
      </c>
      <c r="H299" s="71" t="str">
        <f>IF(AND(F299&gt;=9,G299&gt;=90),"550.000",IF(AND(F299&gt;=8,G299&gt;=80),"475.000",IF(AND(F299&gt;=7,G299&gt;=70),"300.000"," ")))</f>
        <v>300.000</v>
      </c>
      <c r="I299" s="72">
        <f>H299*5</f>
        <v>1500000</v>
      </c>
      <c r="J299" s="122"/>
      <c r="K299" s="73"/>
      <c r="L299" s="82"/>
    </row>
    <row r="300" spans="1:15" s="8" customFormat="1" ht="15.95" customHeight="1">
      <c r="A300" s="6">
        <v>166</v>
      </c>
      <c r="B300" s="85" t="s">
        <v>1359</v>
      </c>
      <c r="C300" s="86" t="s">
        <v>1360</v>
      </c>
      <c r="D300" s="87" t="s">
        <v>256</v>
      </c>
      <c r="E300" s="84" t="s">
        <v>1358</v>
      </c>
      <c r="F300" s="89">
        <v>7.09</v>
      </c>
      <c r="G300" s="88">
        <v>86</v>
      </c>
      <c r="H300" s="71" t="str">
        <f>IF(AND(F300&gt;=9,G300&gt;=90),"550.000",IF(AND(F300&gt;=8,G300&gt;=80),"475.000",IF(AND(F300&gt;=7,G300&gt;=70),"300.000"," ")))</f>
        <v>300.000</v>
      </c>
      <c r="I300" s="72">
        <f>H300*5</f>
        <v>1500000</v>
      </c>
      <c r="J300" s="108"/>
      <c r="K300" s="73"/>
      <c r="L300" s="91"/>
    </row>
    <row r="301" spans="1:15" s="8" customFormat="1" ht="15.95" customHeight="1">
      <c r="A301" s="162">
        <v>167</v>
      </c>
      <c r="B301" s="85" t="s">
        <v>1077</v>
      </c>
      <c r="C301" s="86" t="s">
        <v>767</v>
      </c>
      <c r="D301" s="87" t="s">
        <v>249</v>
      </c>
      <c r="E301" s="84" t="s">
        <v>1057</v>
      </c>
      <c r="F301" s="89">
        <v>7.08</v>
      </c>
      <c r="G301" s="88">
        <v>81</v>
      </c>
      <c r="H301" s="71" t="str">
        <f>IF(AND(F301&gt;=9,G301&gt;=90),"550.000",IF(AND(F301&gt;=8,G301&gt;=80),"475.000",IF(AND(F301&gt;=7,G301&gt;=70),"300.000"," ")))</f>
        <v>300.000</v>
      </c>
      <c r="I301" s="72">
        <f>H301*5</f>
        <v>1500000</v>
      </c>
      <c r="J301" s="112"/>
      <c r="K301" s="73"/>
      <c r="L301" s="70"/>
    </row>
    <row r="302" spans="1:15" s="8" customFormat="1" ht="15.95" customHeight="1">
      <c r="A302" s="6">
        <v>168</v>
      </c>
      <c r="B302" s="85" t="s">
        <v>1264</v>
      </c>
      <c r="C302" s="86" t="s">
        <v>244</v>
      </c>
      <c r="D302" s="87" t="s">
        <v>211</v>
      </c>
      <c r="E302" s="84" t="s">
        <v>1263</v>
      </c>
      <c r="F302" s="89">
        <v>7.08</v>
      </c>
      <c r="G302" s="88">
        <v>80</v>
      </c>
      <c r="H302" s="71" t="str">
        <f>IF(AND(F302&gt;=9,G302&gt;=90),"550.000",IF(AND(F302&gt;=8,G302&gt;=80),"475.000",IF(AND(F302&gt;=7,G302&gt;=70),"300.000"," ")))</f>
        <v>300.000</v>
      </c>
      <c r="I302" s="72">
        <f>H302*5</f>
        <v>1500000</v>
      </c>
      <c r="J302" s="112"/>
      <c r="K302" s="73"/>
      <c r="L302" s="70"/>
    </row>
    <row r="303" spans="1:15" s="8" customFormat="1" ht="15.95" customHeight="1">
      <c r="A303" s="162">
        <v>169</v>
      </c>
      <c r="B303" s="85" t="s">
        <v>1510</v>
      </c>
      <c r="C303" s="86" t="s">
        <v>1511</v>
      </c>
      <c r="D303" s="87" t="s">
        <v>100</v>
      </c>
      <c r="E303" s="84" t="s">
        <v>1512</v>
      </c>
      <c r="F303" s="89">
        <v>7.08</v>
      </c>
      <c r="G303" s="88">
        <v>80</v>
      </c>
      <c r="H303" s="71" t="str">
        <f>IF(AND(F303&gt;=9,G303&gt;=90),"550.000",IF(AND(F303&gt;=8,G303&gt;=80),"475.000",IF(AND(F303&gt;=7,G303&gt;=70),"300.000"," ")))</f>
        <v>300.000</v>
      </c>
      <c r="I303" s="72">
        <f>H303*5</f>
        <v>1500000</v>
      </c>
      <c r="J303" s="231"/>
      <c r="K303" s="73"/>
      <c r="L303" s="92" t="s">
        <v>70</v>
      </c>
    </row>
    <row r="304" spans="1:15" s="8" customFormat="1" ht="15.95" customHeight="1">
      <c r="A304" s="6">
        <v>170</v>
      </c>
      <c r="B304" s="85" t="s">
        <v>1205</v>
      </c>
      <c r="C304" s="86" t="s">
        <v>1206</v>
      </c>
      <c r="D304" s="87" t="s">
        <v>153</v>
      </c>
      <c r="E304" s="84" t="s">
        <v>1195</v>
      </c>
      <c r="F304" s="89">
        <v>7.08</v>
      </c>
      <c r="G304" s="88">
        <v>76</v>
      </c>
      <c r="H304" s="71" t="str">
        <f>IF(AND(F304&gt;=9,G304&gt;=90),"550.000",IF(AND(F304&gt;=8,G304&gt;=80),"475.000",IF(AND(F304&gt;=7,G304&gt;=70),"300.000"," ")))</f>
        <v>300.000</v>
      </c>
      <c r="I304" s="72">
        <f>H304*5</f>
        <v>1500000</v>
      </c>
      <c r="J304" s="112"/>
      <c r="K304" s="73"/>
      <c r="L304" s="70"/>
    </row>
    <row r="305" spans="1:15" s="8" customFormat="1" ht="15.95" customHeight="1">
      <c r="A305" s="162">
        <v>171</v>
      </c>
      <c r="B305" s="85" t="s">
        <v>1141</v>
      </c>
      <c r="C305" s="86" t="s">
        <v>1142</v>
      </c>
      <c r="D305" s="87" t="s">
        <v>255</v>
      </c>
      <c r="E305" s="84" t="s">
        <v>1140</v>
      </c>
      <c r="F305" s="89">
        <v>7.08</v>
      </c>
      <c r="G305" s="88">
        <v>75</v>
      </c>
      <c r="H305" s="71" t="str">
        <f>IF(AND(F305&gt;=9,G305&gt;=90),"550.000",IF(AND(F305&gt;=8,G305&gt;=80),"475.000",IF(AND(F305&gt;=7,G305&gt;=70),"300.000"," ")))</f>
        <v>300.000</v>
      </c>
      <c r="I305" s="72">
        <f>H305*5</f>
        <v>1500000</v>
      </c>
      <c r="J305" s="112"/>
      <c r="K305" s="73"/>
      <c r="L305" s="74"/>
    </row>
    <row r="306" spans="1:15" s="8" customFormat="1" ht="15.95" customHeight="1">
      <c r="A306" s="6">
        <v>172</v>
      </c>
      <c r="B306" s="85" t="s">
        <v>1267</v>
      </c>
      <c r="C306" s="86" t="s">
        <v>687</v>
      </c>
      <c r="D306" s="87" t="s">
        <v>86</v>
      </c>
      <c r="E306" s="84" t="s">
        <v>1263</v>
      </c>
      <c r="F306" s="89">
        <v>7.08</v>
      </c>
      <c r="G306" s="88">
        <v>75</v>
      </c>
      <c r="H306" s="71" t="str">
        <f>IF(AND(F306&gt;=9,G306&gt;=90),"550.000",IF(AND(F306&gt;=8,G306&gt;=80),"475.000",IF(AND(F306&gt;=7,G306&gt;=70),"300.000"," ")))</f>
        <v>300.000</v>
      </c>
      <c r="I306" s="72">
        <f>H306*5</f>
        <v>1500000</v>
      </c>
      <c r="J306" s="122"/>
      <c r="K306" s="73"/>
      <c r="L306" s="70"/>
    </row>
    <row r="307" spans="1:15" s="8" customFormat="1" ht="15.95" customHeight="1">
      <c r="A307" s="162">
        <v>173</v>
      </c>
      <c r="B307" s="85" t="s">
        <v>1061</v>
      </c>
      <c r="C307" s="86" t="s">
        <v>1062</v>
      </c>
      <c r="D307" s="87" t="s">
        <v>1063</v>
      </c>
      <c r="E307" s="84" t="s">
        <v>1057</v>
      </c>
      <c r="F307" s="89">
        <v>7.08</v>
      </c>
      <c r="G307" s="88">
        <v>73</v>
      </c>
      <c r="H307" s="71" t="str">
        <f>IF(AND(F307&gt;=9,G307&gt;=90),"550.000",IF(AND(F307&gt;=8,G307&gt;=80),"475.000",IF(AND(F307&gt;=7,G307&gt;=70),"300.000"," ")))</f>
        <v>300.000</v>
      </c>
      <c r="I307" s="72">
        <f>H307*5</f>
        <v>1500000</v>
      </c>
      <c r="J307" s="112"/>
      <c r="K307" s="73"/>
      <c r="L307" s="70"/>
    </row>
    <row r="308" spans="1:15" s="8" customFormat="1" ht="15.95" customHeight="1">
      <c r="A308" s="6">
        <v>174</v>
      </c>
      <c r="B308" s="85" t="s">
        <v>1448</v>
      </c>
      <c r="C308" s="86" t="s">
        <v>687</v>
      </c>
      <c r="D308" s="87" t="s">
        <v>170</v>
      </c>
      <c r="E308" s="84" t="s">
        <v>1447</v>
      </c>
      <c r="F308" s="89">
        <v>7.07</v>
      </c>
      <c r="G308" s="88">
        <v>71</v>
      </c>
      <c r="H308" s="71" t="str">
        <f>IF(AND(F308&gt;=9,G308&gt;=90),"550.000",IF(AND(F308&gt;=8,G308&gt;=80),"475.000",IF(AND(F308&gt;=7,G308&gt;=70),"300.000"," ")))</f>
        <v>300.000</v>
      </c>
      <c r="I308" s="72">
        <f>H308*5</f>
        <v>1500000</v>
      </c>
      <c r="J308" s="110"/>
      <c r="K308" s="73"/>
      <c r="L308" s="92"/>
    </row>
    <row r="309" spans="1:15" s="325" customFormat="1" ht="15.95" customHeight="1">
      <c r="A309" s="162">
        <v>175</v>
      </c>
      <c r="B309" s="85" t="s">
        <v>1361</v>
      </c>
      <c r="C309" s="86" t="s">
        <v>214</v>
      </c>
      <c r="D309" s="87" t="s">
        <v>288</v>
      </c>
      <c r="E309" s="84" t="s">
        <v>1358</v>
      </c>
      <c r="F309" s="89">
        <v>7.05</v>
      </c>
      <c r="G309" s="88">
        <v>83</v>
      </c>
      <c r="H309" s="71" t="str">
        <f>IF(AND(F309&gt;=9,G309&gt;=90),"550.000",IF(AND(F309&gt;=8,G309&gt;=80),"475.000",IF(AND(F309&gt;=7,G309&gt;=70),"300.000"," ")))</f>
        <v>300.000</v>
      </c>
      <c r="I309" s="72">
        <f>H309*5</f>
        <v>1500000</v>
      </c>
      <c r="J309" s="110"/>
      <c r="K309" s="73"/>
      <c r="L309" s="91"/>
      <c r="M309" s="8"/>
      <c r="N309" s="8"/>
      <c r="O309" s="8"/>
    </row>
    <row r="310" spans="1:15" s="8" customFormat="1" ht="15.95" customHeight="1">
      <c r="A310" s="6">
        <v>176</v>
      </c>
      <c r="B310" s="85" t="s">
        <v>1549</v>
      </c>
      <c r="C310" s="86" t="s">
        <v>201</v>
      </c>
      <c r="D310" s="87" t="s">
        <v>292</v>
      </c>
      <c r="E310" s="84" t="s">
        <v>1542</v>
      </c>
      <c r="F310" s="89">
        <v>7.05</v>
      </c>
      <c r="G310" s="88">
        <v>76</v>
      </c>
      <c r="H310" s="71" t="str">
        <f>IF(AND(F310&gt;=9,G310&gt;=90),"550.000",IF(AND(F310&gt;=8,G310&gt;=80),"475.000",IF(AND(F310&gt;=7,G310&gt;=70),"300.000"," ")))</f>
        <v>300.000</v>
      </c>
      <c r="I310" s="72">
        <f>H310*5</f>
        <v>1500000</v>
      </c>
      <c r="J310" s="112"/>
      <c r="K310" s="73"/>
      <c r="L310" s="92" t="s">
        <v>70</v>
      </c>
    </row>
    <row r="311" spans="1:15" s="325" customFormat="1" ht="15.95" customHeight="1">
      <c r="A311" s="162">
        <v>177</v>
      </c>
      <c r="B311" s="85" t="s">
        <v>1072</v>
      </c>
      <c r="C311" s="86" t="s">
        <v>1073</v>
      </c>
      <c r="D311" s="87" t="s">
        <v>130</v>
      </c>
      <c r="E311" s="84" t="s">
        <v>1057</v>
      </c>
      <c r="F311" s="89">
        <v>7.05</v>
      </c>
      <c r="G311" s="88">
        <v>74</v>
      </c>
      <c r="H311" s="71" t="str">
        <f>IF(AND(F311&gt;=9,G311&gt;=90),"550.000",IF(AND(F311&gt;=8,G311&gt;=80),"475.000",IF(AND(F311&gt;=7,G311&gt;=70),"300.000"," ")))</f>
        <v>300.000</v>
      </c>
      <c r="I311" s="72">
        <f>H311*5</f>
        <v>1500000</v>
      </c>
      <c r="J311" s="112"/>
      <c r="K311" s="73"/>
      <c r="L311" s="70"/>
      <c r="M311" s="8"/>
      <c r="N311" s="8"/>
      <c r="O311" s="8"/>
    </row>
    <row r="312" spans="1:15" s="325" customFormat="1" ht="15.95" customHeight="1">
      <c r="A312" s="6">
        <v>178</v>
      </c>
      <c r="B312" s="85" t="s">
        <v>1196</v>
      </c>
      <c r="C312" s="86" t="s">
        <v>1197</v>
      </c>
      <c r="D312" s="87" t="s">
        <v>88</v>
      </c>
      <c r="E312" s="84" t="s">
        <v>1195</v>
      </c>
      <c r="F312" s="89">
        <v>7.05</v>
      </c>
      <c r="G312" s="88">
        <v>74</v>
      </c>
      <c r="H312" s="71" t="str">
        <f>IF(AND(F312&gt;=9,G312&gt;=90),"550.000",IF(AND(F312&gt;=8,G312&gt;=80),"475.000",IF(AND(F312&gt;=7,G312&gt;=70),"300.000"," ")))</f>
        <v>300.000</v>
      </c>
      <c r="I312" s="72">
        <f>H312*5</f>
        <v>1500000</v>
      </c>
      <c r="J312" s="112"/>
      <c r="K312" s="73"/>
      <c r="L312" s="70"/>
      <c r="M312" s="8"/>
      <c r="N312" s="8"/>
      <c r="O312" s="8"/>
    </row>
    <row r="313" spans="1:15" s="8" customFormat="1" ht="15.95" customHeight="1">
      <c r="A313" s="162">
        <v>179</v>
      </c>
      <c r="B313" s="85" t="s">
        <v>1216</v>
      </c>
      <c r="C313" s="86" t="s">
        <v>1217</v>
      </c>
      <c r="D313" s="87" t="s">
        <v>761</v>
      </c>
      <c r="E313" s="84" t="s">
        <v>1195</v>
      </c>
      <c r="F313" s="89">
        <v>7.05</v>
      </c>
      <c r="G313" s="88">
        <v>73</v>
      </c>
      <c r="H313" s="71" t="str">
        <f>IF(AND(F313&gt;=9,G313&gt;=90),"550.000",IF(AND(F313&gt;=8,G313&gt;=80),"475.000",IF(AND(F313&gt;=7,G313&gt;=70),"300.000"," ")))</f>
        <v>300.000</v>
      </c>
      <c r="I313" s="72">
        <f>H313*5</f>
        <v>1500000</v>
      </c>
      <c r="J313" s="130"/>
      <c r="K313" s="73"/>
      <c r="L313" s="70"/>
    </row>
    <row r="314" spans="1:15" s="325" customFormat="1" ht="15.95" customHeight="1">
      <c r="A314" s="6">
        <v>180</v>
      </c>
      <c r="B314" s="85" t="s">
        <v>1088</v>
      </c>
      <c r="C314" s="86" t="s">
        <v>163</v>
      </c>
      <c r="D314" s="87" t="s">
        <v>1089</v>
      </c>
      <c r="E314" s="84" t="s">
        <v>1057</v>
      </c>
      <c r="F314" s="89">
        <v>7.05</v>
      </c>
      <c r="G314" s="88">
        <v>71</v>
      </c>
      <c r="H314" s="71" t="str">
        <f>IF(AND(F314&gt;=9,G314&gt;=90),"550.000",IF(AND(F314&gt;=8,G314&gt;=80),"475.000",IF(AND(F314&gt;=7,G314&gt;=70),"300.000"," ")))</f>
        <v>300.000</v>
      </c>
      <c r="I314" s="72">
        <f>H314*5</f>
        <v>1500000</v>
      </c>
      <c r="J314" s="112"/>
      <c r="K314" s="73"/>
      <c r="L314" s="91"/>
      <c r="M314" s="8"/>
      <c r="N314" s="8"/>
      <c r="O314" s="8"/>
    </row>
    <row r="315" spans="1:15" s="325" customFormat="1" ht="15.95" customHeight="1">
      <c r="A315" s="162">
        <v>181</v>
      </c>
      <c r="B315" s="85" t="s">
        <v>1472</v>
      </c>
      <c r="C315" s="86" t="s">
        <v>1473</v>
      </c>
      <c r="D315" s="87" t="s">
        <v>113</v>
      </c>
      <c r="E315" s="84" t="s">
        <v>1454</v>
      </c>
      <c r="F315" s="89">
        <v>7.04</v>
      </c>
      <c r="G315" s="88">
        <v>70</v>
      </c>
      <c r="H315" s="71" t="str">
        <f>IF(AND(F315&gt;=9,G315&gt;=90),"550.000",IF(AND(F315&gt;=8,G315&gt;=80),"475.000",IF(AND(F315&gt;=7,G315&gt;=70),"300.000"," ")))</f>
        <v>300.000</v>
      </c>
      <c r="I315" s="72">
        <f>H315*5</f>
        <v>1500000</v>
      </c>
      <c r="J315" s="112"/>
      <c r="K315" s="73"/>
      <c r="L315" s="92" t="s">
        <v>70</v>
      </c>
      <c r="M315" s="8"/>
      <c r="N315" s="8"/>
      <c r="O315" s="8"/>
    </row>
    <row r="316" spans="1:15" s="8" customFormat="1" ht="15.95" customHeight="1">
      <c r="A316" s="6">
        <v>182</v>
      </c>
      <c r="B316" s="85" t="s">
        <v>1437</v>
      </c>
      <c r="C316" s="86" t="s">
        <v>175</v>
      </c>
      <c r="D316" s="87" t="s">
        <v>267</v>
      </c>
      <c r="E316" s="84" t="s">
        <v>1428</v>
      </c>
      <c r="F316" s="89">
        <v>7.03</v>
      </c>
      <c r="G316" s="88">
        <v>81</v>
      </c>
      <c r="H316" s="71" t="str">
        <f>IF(AND(F316&gt;=9,G316&gt;=90),"550.000",IF(AND(F316&gt;=8,G316&gt;=80),"475.000",IF(AND(F316&gt;=7,G316&gt;=70),"300.000"," ")))</f>
        <v>300.000</v>
      </c>
      <c r="I316" s="72">
        <f>H316*5</f>
        <v>1500000</v>
      </c>
      <c r="J316" s="73"/>
      <c r="K316" s="73"/>
      <c r="L316" s="7"/>
    </row>
    <row r="317" spans="1:15" s="8" customFormat="1" ht="15.95" customHeight="1">
      <c r="A317" s="162">
        <v>183</v>
      </c>
      <c r="B317" s="85" t="s">
        <v>1078</v>
      </c>
      <c r="C317" s="86" t="s">
        <v>383</v>
      </c>
      <c r="D317" s="87" t="s">
        <v>84</v>
      </c>
      <c r="E317" s="84" t="s">
        <v>1057</v>
      </c>
      <c r="F317" s="89">
        <v>7.03</v>
      </c>
      <c r="G317" s="88">
        <v>76</v>
      </c>
      <c r="H317" s="71" t="str">
        <f>IF(AND(F317&gt;=9,G317&gt;=90),"550.000",IF(AND(F317&gt;=8,G317&gt;=80),"475.000",IF(AND(F317&gt;=7,G317&gt;=70),"300.000"," ")))</f>
        <v>300.000</v>
      </c>
      <c r="I317" s="72">
        <f>H317*5</f>
        <v>1500000</v>
      </c>
      <c r="J317" s="112"/>
      <c r="K317" s="73"/>
      <c r="L317" s="70"/>
    </row>
    <row r="318" spans="1:15" s="8" customFormat="1" ht="15.95" customHeight="1">
      <c r="A318" s="6">
        <v>184</v>
      </c>
      <c r="B318" s="85" t="s">
        <v>1612</v>
      </c>
      <c r="C318" s="86" t="s">
        <v>1613</v>
      </c>
      <c r="D318" s="87" t="s">
        <v>200</v>
      </c>
      <c r="E318" s="84" t="s">
        <v>1598</v>
      </c>
      <c r="F318" s="89">
        <v>7.03</v>
      </c>
      <c r="G318" s="88">
        <v>72</v>
      </c>
      <c r="H318" s="71" t="str">
        <f>IF(AND(F318&gt;=9,G318&gt;=90),"550.000",IF(AND(F318&gt;=8,G318&gt;=80),"475.000",IF(AND(F318&gt;=7,G318&gt;=70),"300.000"," ")))</f>
        <v>300.000</v>
      </c>
      <c r="I318" s="72">
        <f>H318*5</f>
        <v>1500000</v>
      </c>
      <c r="J318" s="105"/>
      <c r="K318" s="73"/>
      <c r="L318" s="92" t="s">
        <v>70</v>
      </c>
    </row>
    <row r="319" spans="1:15" s="325" customFormat="1" ht="15.95" customHeight="1">
      <c r="A319" s="315">
        <v>185</v>
      </c>
      <c r="B319" s="316" t="s">
        <v>1311</v>
      </c>
      <c r="C319" s="317" t="s">
        <v>1312</v>
      </c>
      <c r="D319" s="318" t="s">
        <v>1313</v>
      </c>
      <c r="E319" s="319" t="s">
        <v>1309</v>
      </c>
      <c r="F319" s="330">
        <v>7.02</v>
      </c>
      <c r="G319" s="320">
        <v>75</v>
      </c>
      <c r="H319" s="321" t="str">
        <f>IF(AND(F319&gt;=9,G319&gt;=90),"550.000",IF(AND(F319&gt;=8,G319&gt;=80),"475.000",IF(AND(F319&gt;=7,G319&gt;=70),"300.000"," ")))</f>
        <v>300.000</v>
      </c>
      <c r="I319" s="322">
        <f>H319*5</f>
        <v>1500000</v>
      </c>
      <c r="J319" s="331"/>
      <c r="K319" s="332"/>
      <c r="L319" s="343"/>
    </row>
    <row r="320" spans="1:15" s="8" customFormat="1" ht="15.95" customHeight="1">
      <c r="A320" s="6">
        <v>186</v>
      </c>
      <c r="B320" s="85" t="s">
        <v>1397</v>
      </c>
      <c r="C320" s="86" t="s">
        <v>443</v>
      </c>
      <c r="D320" s="87" t="s">
        <v>1398</v>
      </c>
      <c r="E320" s="84" t="s">
        <v>1394</v>
      </c>
      <c r="F320" s="89">
        <v>7.01</v>
      </c>
      <c r="G320" s="88">
        <v>72</v>
      </c>
      <c r="H320" s="71" t="str">
        <f>IF(AND(F320&gt;=9,G320&gt;=90),"550.000",IF(AND(F320&gt;=8,G320&gt;=80),"475.000",IF(AND(F320&gt;=7,G320&gt;=70),"300.000"," ")))</f>
        <v>300.000</v>
      </c>
      <c r="I320" s="72">
        <f>H320*5</f>
        <v>1500000</v>
      </c>
      <c r="J320" s="122"/>
      <c r="K320" s="73"/>
      <c r="L320" s="91"/>
    </row>
    <row r="321" spans="1:12" s="8" customFormat="1" ht="15.95" customHeight="1">
      <c r="A321" s="162">
        <v>187</v>
      </c>
      <c r="B321" s="85" t="s">
        <v>1435</v>
      </c>
      <c r="C321" s="86" t="s">
        <v>1436</v>
      </c>
      <c r="D321" s="87" t="s">
        <v>739</v>
      </c>
      <c r="E321" s="84" t="s">
        <v>1428</v>
      </c>
      <c r="F321" s="89">
        <v>7.01</v>
      </c>
      <c r="G321" s="88">
        <v>72</v>
      </c>
      <c r="H321" s="71" t="str">
        <f>IF(AND(F321&gt;=9,G321&gt;=90),"550.000",IF(AND(F321&gt;=8,G321&gt;=80),"475.000",IF(AND(F321&gt;=7,G321&gt;=70),"300.000"," ")))</f>
        <v>300.000</v>
      </c>
      <c r="I321" s="72">
        <f>H321*5</f>
        <v>1500000</v>
      </c>
      <c r="J321" s="112"/>
      <c r="K321" s="73"/>
      <c r="L321" s="7"/>
    </row>
    <row r="322" spans="1:12" s="8" customFormat="1" ht="15.95" customHeight="1">
      <c r="A322" s="6">
        <v>188</v>
      </c>
      <c r="B322" s="85" t="s">
        <v>1452</v>
      </c>
      <c r="C322" s="86" t="s">
        <v>1453</v>
      </c>
      <c r="D322" s="87" t="s">
        <v>100</v>
      </c>
      <c r="E322" s="84" t="s">
        <v>1454</v>
      </c>
      <c r="F322" s="89">
        <v>7</v>
      </c>
      <c r="G322" s="88">
        <v>81</v>
      </c>
      <c r="H322" s="71" t="str">
        <f>IF(AND(F322&gt;=9,G322&gt;=90),"550.000",IF(AND(F322&gt;=8,G322&gt;=80),"475.000",IF(AND(F322&gt;=7,G322&gt;=70),"300.000"," ")))</f>
        <v>300.000</v>
      </c>
      <c r="I322" s="72">
        <f>H322*5</f>
        <v>1500000</v>
      </c>
      <c r="J322" s="110"/>
      <c r="K322" s="73"/>
      <c r="L322" s="92" t="s">
        <v>70</v>
      </c>
    </row>
    <row r="323" spans="1:12" s="8" customFormat="1" ht="15.95" customHeight="1">
      <c r="A323" s="162">
        <v>189</v>
      </c>
      <c r="B323" s="85" t="s">
        <v>1151</v>
      </c>
      <c r="C323" s="86" t="s">
        <v>1152</v>
      </c>
      <c r="D323" s="87" t="s">
        <v>1153</v>
      </c>
      <c r="E323" s="84" t="s">
        <v>1150</v>
      </c>
      <c r="F323" s="89">
        <v>7</v>
      </c>
      <c r="G323" s="88">
        <v>76</v>
      </c>
      <c r="H323" s="71" t="str">
        <f>IF(AND(F323&gt;=9,G323&gt;=90),"550.000",IF(AND(F323&gt;=8,G323&gt;=80),"475.000",IF(AND(F323&gt;=7,G323&gt;=70),"300.000"," ")))</f>
        <v>300.000</v>
      </c>
      <c r="I323" s="72">
        <f>H323*5</f>
        <v>1500000</v>
      </c>
      <c r="J323" s="126"/>
      <c r="K323" s="73"/>
      <c r="L323" s="70"/>
    </row>
    <row r="324" spans="1:12" s="8" customFormat="1" ht="15.95" customHeight="1">
      <c r="A324" s="6">
        <v>190</v>
      </c>
      <c r="B324" s="85" t="s">
        <v>1201</v>
      </c>
      <c r="C324" s="86" t="s">
        <v>1202</v>
      </c>
      <c r="D324" s="87" t="s">
        <v>1203</v>
      </c>
      <c r="E324" s="84" t="s">
        <v>1195</v>
      </c>
      <c r="F324" s="89">
        <v>7</v>
      </c>
      <c r="G324" s="88">
        <v>72</v>
      </c>
      <c r="H324" s="71" t="str">
        <f>IF(AND(F324&gt;=9,G324&gt;=90),"550.000",IF(AND(F324&gt;=8,G324&gt;=80),"475.000",IF(AND(F324&gt;=7,G324&gt;=70),"300.000"," ")))</f>
        <v>300.000</v>
      </c>
      <c r="I324" s="72">
        <f>H324*5</f>
        <v>1500000</v>
      </c>
      <c r="J324" s="105"/>
      <c r="K324" s="73"/>
      <c r="L324" s="101"/>
    </row>
    <row r="325" spans="1:12" s="8" customFormat="1" ht="15.95" customHeight="1">
      <c r="A325" s="162">
        <v>191</v>
      </c>
      <c r="B325" s="85" t="s">
        <v>1181</v>
      </c>
      <c r="C325" s="86" t="s">
        <v>174</v>
      </c>
      <c r="D325" s="87" t="s">
        <v>404</v>
      </c>
      <c r="E325" s="84" t="s">
        <v>1170</v>
      </c>
      <c r="F325" s="89">
        <v>7</v>
      </c>
      <c r="G325" s="88">
        <v>71</v>
      </c>
      <c r="H325" s="71" t="str">
        <f>IF(AND(F325&gt;=9,G325&gt;=90),"550.000",IF(AND(F325&gt;=8,G325&gt;=80),"475.000",IF(AND(F325&gt;=7,G325&gt;=70),"300.000"," ")))</f>
        <v>300.000</v>
      </c>
      <c r="I325" s="72">
        <f>H325*5</f>
        <v>1500000</v>
      </c>
      <c r="J325" s="112"/>
      <c r="K325" s="73"/>
      <c r="L325" s="70"/>
    </row>
  </sheetData>
  <sortState ref="A135:O325">
    <sortCondition ref="A135"/>
  </sortState>
  <mergeCells count="26">
    <mergeCell ref="C134:D134"/>
    <mergeCell ref="A108:C108"/>
    <mergeCell ref="E108:H108"/>
    <mergeCell ref="J108:K108"/>
    <mergeCell ref="A109:K109"/>
    <mergeCell ref="A116:D116"/>
    <mergeCell ref="E116:H116"/>
    <mergeCell ref="I116:K116"/>
    <mergeCell ref="A111:D111"/>
    <mergeCell ref="E111:H111"/>
    <mergeCell ref="I111:J111"/>
    <mergeCell ref="A113:D113"/>
    <mergeCell ref="E113:H113"/>
    <mergeCell ref="I113:J113"/>
    <mergeCell ref="A132:L132"/>
    <mergeCell ref="A7:K7"/>
    <mergeCell ref="C9:D9"/>
    <mergeCell ref="A3:E3"/>
    <mergeCell ref="F3:K3"/>
    <mergeCell ref="A4:E4"/>
    <mergeCell ref="A5:K5"/>
    <mergeCell ref="A1:E1"/>
    <mergeCell ref="A2:E2"/>
    <mergeCell ref="F1:K1"/>
    <mergeCell ref="F2:K2"/>
    <mergeCell ref="A6:K6"/>
  </mergeCells>
  <phoneticPr fontId="0" type="noConversion"/>
  <conditionalFormatting sqref="G10:G107">
    <cfRule type="cellIs" dxfId="80" priority="94" stopIfTrue="1" operator="lessThan">
      <formula>30</formula>
    </cfRule>
    <cfRule type="cellIs" dxfId="79" priority="95" stopIfTrue="1" operator="lessThan">
      <formula>50</formula>
    </cfRule>
    <cfRule type="cellIs" dxfId="78" priority="96" stopIfTrue="1" operator="notBetween">
      <formula>70</formula>
      <formula>"&lt;70"</formula>
    </cfRule>
  </conditionalFormatting>
  <conditionalFormatting sqref="F10:F107">
    <cfRule type="cellIs" dxfId="77" priority="97" stopIfTrue="1" operator="lessThan">
      <formula>3</formula>
    </cfRule>
    <cfRule type="cellIs" dxfId="76" priority="97" stopIfTrue="1" operator="lessThan">
      <formula>5</formula>
    </cfRule>
    <cfRule type="cellIs" dxfId="75" priority="97" stopIfTrue="1" operator="notBetween">
      <formula>7</formula>
      <formula>"&lt;7"</formula>
    </cfRule>
  </conditionalFormatting>
  <conditionalFormatting sqref="I10:I11 I73:I107">
    <cfRule type="cellIs" dxfId="74" priority="103" stopIfTrue="1" operator="equal">
      <formula>2375000</formula>
    </cfRule>
    <cfRule type="cellIs" dxfId="73" priority="104" stopIfTrue="1" operator="equal">
      <formula>2750000</formula>
    </cfRule>
  </conditionalFormatting>
  <conditionalFormatting sqref="I12:I72">
    <cfRule type="cellIs" dxfId="72" priority="25" stopIfTrue="1" operator="equal">
      <formula>2375000</formula>
    </cfRule>
    <cfRule type="cellIs" dxfId="71" priority="26" stopIfTrue="1" operator="equal">
      <formula>2750000</formula>
    </cfRule>
  </conditionalFormatting>
  <conditionalFormatting sqref="G135:G325">
    <cfRule type="cellIs" dxfId="70" priority="5" stopIfTrue="1" operator="lessThan">
      <formula>30</formula>
    </cfRule>
    <cfRule type="cellIs" dxfId="69" priority="6" stopIfTrue="1" operator="lessThan">
      <formula>50</formula>
    </cfRule>
    <cfRule type="cellIs" dxfId="68" priority="7" stopIfTrue="1" operator="notBetween">
      <formula>70</formula>
      <formula>"&lt;70"</formula>
    </cfRule>
  </conditionalFormatting>
  <conditionalFormatting sqref="F135:F325">
    <cfRule type="cellIs" dxfId="67" priority="8" stopIfTrue="1" operator="lessThan">
      <formula>3</formula>
    </cfRule>
  </conditionalFormatting>
  <conditionalFormatting sqref="I311:I325 I135:I174">
    <cfRule type="cellIs" dxfId="66" priority="9" stopIfTrue="1" operator="equal">
      <formula>2375000</formula>
    </cfRule>
    <cfRule type="cellIs" dxfId="65" priority="10" stopIfTrue="1" operator="equal">
      <formula>2750000</formula>
    </cfRule>
  </conditionalFormatting>
  <conditionalFormatting sqref="I243:I310">
    <cfRule type="cellIs" dxfId="64" priority="3" stopIfTrue="1" operator="equal">
      <formula>2375000</formula>
    </cfRule>
    <cfRule type="cellIs" dxfId="63" priority="4" stopIfTrue="1" operator="equal">
      <formula>2750000</formula>
    </cfRule>
  </conditionalFormatting>
  <conditionalFormatting sqref="I175:I242">
    <cfRule type="cellIs" dxfId="62" priority="1" stopIfTrue="1" operator="equal">
      <formula>2375000</formula>
    </cfRule>
    <cfRule type="cellIs" dxfId="61" priority="2" stopIfTrue="1" operator="equal">
      <formula>2750000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BreakPreview" topLeftCell="A35" zoomScaleNormal="100" workbookViewId="0">
      <selection activeCell="F47" sqref="F47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5" customWidth="1"/>
    <col min="13" max="16384" width="9" style="2"/>
  </cols>
  <sheetData>
    <row r="1" spans="1:13" ht="18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  <c r="L1" s="17"/>
    </row>
    <row r="2" spans="1:13" ht="18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  <c r="L2" s="17"/>
    </row>
    <row r="3" spans="1:13" ht="18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  <c r="L3" s="17"/>
    </row>
    <row r="4" spans="1:13" s="26" customFormat="1" ht="18" customHeight="1">
      <c r="A4" s="271"/>
      <c r="B4" s="271"/>
      <c r="C4" s="272"/>
      <c r="D4" s="272"/>
      <c r="E4" s="272"/>
      <c r="L4" s="27"/>
    </row>
    <row r="5" spans="1:13" ht="50.1" customHeight="1">
      <c r="A5" s="274" t="s">
        <v>887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17"/>
    </row>
    <row r="6" spans="1:13" s="8" customFormat="1" ht="24.95" customHeight="1">
      <c r="A6" s="276" t="s">
        <v>1024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3" ht="35.1" hidden="1" customHeight="1">
      <c r="A7" s="269" t="s">
        <v>1025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</row>
    <row r="8" spans="1:13" s="8" customFormat="1" ht="15" customHeight="1">
      <c r="A8" s="191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23"/>
    </row>
    <row r="9" spans="1:13" s="8" customFormat="1" ht="35.1" customHeight="1">
      <c r="A9" s="189" t="s">
        <v>0</v>
      </c>
      <c r="B9" s="189" t="s">
        <v>52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189" t="s">
        <v>9</v>
      </c>
      <c r="I9" s="5" t="s">
        <v>11</v>
      </c>
      <c r="J9" s="5" t="s">
        <v>10</v>
      </c>
      <c r="K9" s="189" t="s">
        <v>2</v>
      </c>
      <c r="L9" s="5" t="s">
        <v>13</v>
      </c>
    </row>
    <row r="10" spans="1:13" s="8" customFormat="1" ht="30" customHeight="1">
      <c r="A10" s="6">
        <v>1</v>
      </c>
      <c r="B10" s="85" t="s">
        <v>1036</v>
      </c>
      <c r="C10" s="86" t="s">
        <v>889</v>
      </c>
      <c r="D10" s="87" t="s">
        <v>1037</v>
      </c>
      <c r="E10" s="84" t="s">
        <v>1029</v>
      </c>
      <c r="F10" s="89">
        <v>8.24</v>
      </c>
      <c r="G10" s="88">
        <v>86</v>
      </c>
      <c r="H10" s="71" t="str">
        <f t="shared" ref="H10:H11" si="0">IF(AND(F10&gt;=9,G10&gt;=90),"550.000",IF(AND(F10&gt;=8,G10&gt;=80),"475.000",IF(AND(F10&gt;=7,G10&gt;=70),"300.000"," ")))</f>
        <v>475.000</v>
      </c>
      <c r="I10" s="72">
        <f t="shared" ref="I10:I11" si="1">H10*5</f>
        <v>2375000</v>
      </c>
      <c r="J10" s="112"/>
      <c r="K10" s="73"/>
      <c r="L10" s="70"/>
    </row>
    <row r="11" spans="1:13" s="8" customFormat="1" ht="30" customHeight="1">
      <c r="A11" s="6">
        <v>2</v>
      </c>
      <c r="B11" s="85" t="s">
        <v>1051</v>
      </c>
      <c r="C11" s="86" t="s">
        <v>89</v>
      </c>
      <c r="D11" s="87" t="s">
        <v>422</v>
      </c>
      <c r="E11" s="84" t="s">
        <v>1052</v>
      </c>
      <c r="F11" s="89">
        <v>8.2200000000000006</v>
      </c>
      <c r="G11" s="88">
        <v>100</v>
      </c>
      <c r="H11" s="71" t="str">
        <f t="shared" si="0"/>
        <v>475.000</v>
      </c>
      <c r="I11" s="72">
        <f t="shared" si="1"/>
        <v>2375000</v>
      </c>
      <c r="J11" s="112"/>
      <c r="K11" s="73"/>
      <c r="L11" s="91"/>
    </row>
    <row r="12" spans="1:13" s="8" customFormat="1" ht="30" customHeight="1">
      <c r="A12" s="267" t="s">
        <v>3</v>
      </c>
      <c r="B12" s="267"/>
      <c r="C12" s="267"/>
      <c r="D12" s="192">
        <f>A11</f>
        <v>2</v>
      </c>
      <c r="E12" s="273" t="s">
        <v>1693</v>
      </c>
      <c r="F12" s="273"/>
      <c r="G12" s="273"/>
      <c r="H12" s="273"/>
      <c r="I12" s="21">
        <f>SUM(I10:I11)</f>
        <v>4750000</v>
      </c>
      <c r="J12" s="285"/>
      <c r="K12" s="285"/>
      <c r="L12" s="74" t="e">
        <f>COUNTIF(#REF!,"Nữ")</f>
        <v>#REF!</v>
      </c>
    </row>
    <row r="13" spans="1:13" ht="30" customHeight="1">
      <c r="A13" s="282" t="s">
        <v>1694</v>
      </c>
      <c r="B13" s="282"/>
      <c r="C13" s="282"/>
      <c r="D13" s="282"/>
      <c r="E13" s="282"/>
      <c r="F13" s="282"/>
      <c r="G13" s="282"/>
      <c r="H13" s="282"/>
      <c r="I13" s="282"/>
      <c r="J13" s="282"/>
      <c r="K13" s="282"/>
      <c r="L13" s="9"/>
    </row>
    <row r="14" spans="1:13" ht="18" customHeight="1">
      <c r="A14" s="18">
        <v>93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0"/>
    </row>
    <row r="15" spans="1:13" s="60" customFormat="1" ht="18" customHeight="1">
      <c r="A15" s="283" t="s">
        <v>376</v>
      </c>
      <c r="B15" s="283"/>
      <c r="C15" s="283"/>
      <c r="D15" s="283"/>
      <c r="E15" s="283" t="s">
        <v>42</v>
      </c>
      <c r="F15" s="283"/>
      <c r="G15" s="283"/>
      <c r="H15" s="283"/>
      <c r="I15" s="283" t="s">
        <v>41</v>
      </c>
      <c r="J15" s="283"/>
      <c r="L15" s="93"/>
      <c r="M15" s="60">
        <f>10+23+73</f>
        <v>106</v>
      </c>
    </row>
    <row r="16" spans="1:13" ht="18" customHeight="1">
      <c r="I16" s="17"/>
      <c r="L16" s="16"/>
    </row>
    <row r="17" spans="1:12" s="147" customFormat="1" ht="18" customHeight="1">
      <c r="A17" s="280" t="s">
        <v>53</v>
      </c>
      <c r="B17" s="280"/>
      <c r="C17" s="280"/>
      <c r="D17" s="280"/>
      <c r="E17" s="280" t="s">
        <v>53</v>
      </c>
      <c r="F17" s="280"/>
      <c r="G17" s="280"/>
      <c r="H17" s="280"/>
      <c r="I17" s="280" t="s">
        <v>53</v>
      </c>
      <c r="J17" s="280"/>
      <c r="L17" s="148"/>
    </row>
    <row r="18" spans="1:12" ht="18" customHeight="1">
      <c r="A18" s="83"/>
      <c r="B18" s="83"/>
      <c r="C18" s="83"/>
      <c r="D18" s="83"/>
      <c r="E18" s="83"/>
      <c r="F18" s="83"/>
      <c r="G18" s="83"/>
      <c r="H18" s="83"/>
      <c r="I18" s="83"/>
      <c r="J18" s="83"/>
      <c r="L18" s="16"/>
    </row>
    <row r="19" spans="1:12" ht="18" customHeight="1">
      <c r="I19" s="17"/>
      <c r="L19" s="16"/>
    </row>
    <row r="20" spans="1:12" ht="18" customHeight="1">
      <c r="A20" s="260" t="s">
        <v>209</v>
      </c>
      <c r="B20" s="260"/>
      <c r="C20" s="260"/>
      <c r="D20" s="260"/>
      <c r="E20" s="260" t="s">
        <v>68</v>
      </c>
      <c r="F20" s="260"/>
      <c r="G20" s="260"/>
      <c r="H20" s="260"/>
      <c r="I20" s="260" t="s">
        <v>62</v>
      </c>
      <c r="J20" s="260"/>
      <c r="K20" s="260"/>
      <c r="L20" s="16"/>
    </row>
    <row r="21" spans="1:12" ht="18" customHeight="1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6"/>
    </row>
    <row r="22" spans="1:12" ht="18" customHeight="1"/>
    <row r="23" spans="1:12" ht="18" customHeight="1"/>
    <row r="24" spans="1:12" ht="18" customHeight="1"/>
    <row r="25" spans="1:12" ht="18" customHeight="1"/>
    <row r="26" spans="1:12" ht="18" customHeight="1"/>
    <row r="27" spans="1:12" ht="18" customHeight="1"/>
    <row r="28" spans="1:12" ht="18" customHeight="1"/>
    <row r="29" spans="1:12" ht="18" customHeight="1"/>
    <row r="30" spans="1:12" ht="18" customHeight="1"/>
    <row r="31" spans="1:12" ht="18" customHeight="1"/>
    <row r="32" spans="1:12" ht="18" customHeight="1"/>
    <row r="33" spans="1:12" ht="18" customHeight="1"/>
    <row r="34" spans="1:12" ht="18" customHeight="1"/>
    <row r="35" spans="1:12" ht="18" customHeight="1"/>
    <row r="36" spans="1:12" ht="18" customHeight="1"/>
    <row r="37" spans="1:12" ht="18" customHeight="1"/>
    <row r="38" spans="1:12" ht="18" customHeight="1"/>
    <row r="39" spans="1:12" ht="18" customHeight="1"/>
    <row r="40" spans="1:12" ht="18" customHeight="1"/>
    <row r="41" spans="1:12" ht="30" customHeight="1">
      <c r="A41" s="259" t="s">
        <v>1731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</row>
    <row r="42" spans="1:12" ht="18" customHeight="1"/>
    <row r="43" spans="1:12" s="8" customFormat="1" ht="35.1" customHeight="1">
      <c r="A43" s="217" t="s">
        <v>0</v>
      </c>
      <c r="B43" s="217" t="s">
        <v>52</v>
      </c>
      <c r="C43" s="273" t="s">
        <v>7</v>
      </c>
      <c r="D43" s="273"/>
      <c r="E43" s="4" t="s">
        <v>8</v>
      </c>
      <c r="F43" s="28" t="s">
        <v>14</v>
      </c>
      <c r="G43" s="5" t="s">
        <v>1</v>
      </c>
      <c r="H43" s="217" t="s">
        <v>9</v>
      </c>
      <c r="I43" s="5" t="s">
        <v>11</v>
      </c>
      <c r="J43" s="5" t="s">
        <v>10</v>
      </c>
      <c r="K43" s="217" t="s">
        <v>2</v>
      </c>
      <c r="L43" s="5" t="s">
        <v>13</v>
      </c>
    </row>
    <row r="44" spans="1:12" s="8" customFormat="1" ht="24.95" customHeight="1">
      <c r="A44" s="6">
        <v>1</v>
      </c>
      <c r="B44" s="85" t="s">
        <v>1042</v>
      </c>
      <c r="C44" s="86" t="s">
        <v>1043</v>
      </c>
      <c r="D44" s="87" t="s">
        <v>101</v>
      </c>
      <c r="E44" s="84" t="s">
        <v>1044</v>
      </c>
      <c r="F44" s="89">
        <v>7.95</v>
      </c>
      <c r="G44" s="88">
        <v>77</v>
      </c>
      <c r="H44" s="71" t="str">
        <f t="shared" ref="H44:H56" si="2">IF(AND(F44&gt;=9,G44&gt;=90),"550.000",IF(AND(F44&gt;=8,G44&gt;=80),"475.000",IF(AND(F44&gt;=7,G44&gt;=70),"300.000"," ")))</f>
        <v>300.000</v>
      </c>
      <c r="I44" s="72">
        <f t="shared" ref="I44:I56" si="3">H44*5</f>
        <v>1500000</v>
      </c>
      <c r="J44" s="112"/>
      <c r="K44" s="73"/>
      <c r="L44" s="7"/>
    </row>
    <row r="45" spans="1:12" s="8" customFormat="1" ht="24.95" customHeight="1">
      <c r="A45" s="6">
        <v>2</v>
      </c>
      <c r="B45" s="85" t="s">
        <v>1046</v>
      </c>
      <c r="C45" s="86" t="s">
        <v>1047</v>
      </c>
      <c r="D45" s="87" t="s">
        <v>1048</v>
      </c>
      <c r="E45" s="84" t="s">
        <v>1044</v>
      </c>
      <c r="F45" s="89">
        <v>7.83</v>
      </c>
      <c r="G45" s="88">
        <v>74</v>
      </c>
      <c r="H45" s="71" t="str">
        <f t="shared" si="2"/>
        <v>300.000</v>
      </c>
      <c r="I45" s="72">
        <f t="shared" si="3"/>
        <v>1500000</v>
      </c>
      <c r="J45" s="112"/>
      <c r="K45" s="73"/>
      <c r="L45" s="70"/>
    </row>
    <row r="46" spans="1:12" s="325" customFormat="1" ht="24.95" customHeight="1">
      <c r="A46" s="320">
        <v>3</v>
      </c>
      <c r="B46" s="316" t="s">
        <v>1030</v>
      </c>
      <c r="C46" s="317" t="s">
        <v>1031</v>
      </c>
      <c r="D46" s="318" t="s">
        <v>256</v>
      </c>
      <c r="E46" s="319" t="s">
        <v>1029</v>
      </c>
      <c r="F46" s="330">
        <v>7.3</v>
      </c>
      <c r="G46" s="320">
        <v>70</v>
      </c>
      <c r="H46" s="321" t="str">
        <f t="shared" si="2"/>
        <v>300.000</v>
      </c>
      <c r="I46" s="322">
        <f t="shared" si="3"/>
        <v>1500000</v>
      </c>
      <c r="J46" s="331"/>
      <c r="K46" s="332"/>
      <c r="L46" s="350"/>
    </row>
    <row r="47" spans="1:12" s="325" customFormat="1" ht="24.95" customHeight="1">
      <c r="A47" s="320">
        <v>4</v>
      </c>
      <c r="B47" s="316" t="s">
        <v>1026</v>
      </c>
      <c r="C47" s="317" t="s">
        <v>1027</v>
      </c>
      <c r="D47" s="318" t="s">
        <v>1028</v>
      </c>
      <c r="E47" s="319" t="s">
        <v>1029</v>
      </c>
      <c r="F47" s="330">
        <v>7.26</v>
      </c>
      <c r="G47" s="320">
        <v>72</v>
      </c>
      <c r="H47" s="321" t="str">
        <f t="shared" si="2"/>
        <v>300.000</v>
      </c>
      <c r="I47" s="322">
        <f t="shared" si="3"/>
        <v>1500000</v>
      </c>
      <c r="J47" s="323"/>
      <c r="K47" s="332"/>
      <c r="L47" s="326"/>
    </row>
    <row r="48" spans="1:12" s="325" customFormat="1" ht="24.95" customHeight="1">
      <c r="A48" s="320">
        <v>5</v>
      </c>
      <c r="B48" s="316" t="s">
        <v>1033</v>
      </c>
      <c r="C48" s="317" t="s">
        <v>1034</v>
      </c>
      <c r="D48" s="318" t="s">
        <v>239</v>
      </c>
      <c r="E48" s="319" t="s">
        <v>1029</v>
      </c>
      <c r="F48" s="330">
        <v>7.24</v>
      </c>
      <c r="G48" s="320">
        <v>70</v>
      </c>
      <c r="H48" s="321" t="str">
        <f t="shared" si="2"/>
        <v>300.000</v>
      </c>
      <c r="I48" s="322">
        <f t="shared" si="3"/>
        <v>1500000</v>
      </c>
      <c r="J48" s="331"/>
      <c r="K48" s="332"/>
      <c r="L48" s="343"/>
    </row>
    <row r="49" spans="1:12" s="325" customFormat="1" ht="24.95" customHeight="1">
      <c r="A49" s="320">
        <v>6</v>
      </c>
      <c r="B49" s="316" t="s">
        <v>1039</v>
      </c>
      <c r="C49" s="317" t="s">
        <v>1040</v>
      </c>
      <c r="D49" s="318" t="s">
        <v>975</v>
      </c>
      <c r="E49" s="319" t="s">
        <v>1029</v>
      </c>
      <c r="F49" s="330">
        <v>7.14</v>
      </c>
      <c r="G49" s="320">
        <v>73</v>
      </c>
      <c r="H49" s="321" t="str">
        <f t="shared" si="2"/>
        <v>300.000</v>
      </c>
      <c r="I49" s="322">
        <f t="shared" si="3"/>
        <v>1500000</v>
      </c>
      <c r="J49" s="331"/>
      <c r="K49" s="332"/>
      <c r="L49" s="335"/>
    </row>
    <row r="50" spans="1:12" s="8" customFormat="1" ht="24.95" customHeight="1">
      <c r="A50" s="6">
        <v>7</v>
      </c>
      <c r="B50" s="85" t="s">
        <v>1045</v>
      </c>
      <c r="C50" s="86" t="s">
        <v>162</v>
      </c>
      <c r="D50" s="87" t="s">
        <v>84</v>
      </c>
      <c r="E50" s="84" t="s">
        <v>1044</v>
      </c>
      <c r="F50" s="89">
        <v>7.14</v>
      </c>
      <c r="G50" s="88">
        <v>70</v>
      </c>
      <c r="H50" s="71" t="str">
        <f t="shared" si="2"/>
        <v>300.000</v>
      </c>
      <c r="I50" s="72">
        <f t="shared" si="3"/>
        <v>1500000</v>
      </c>
      <c r="J50" s="112"/>
      <c r="K50" s="73"/>
      <c r="L50" s="91"/>
    </row>
    <row r="51" spans="1:12" s="8" customFormat="1" ht="24.95" customHeight="1">
      <c r="A51" s="6">
        <v>8</v>
      </c>
      <c r="B51" s="85" t="s">
        <v>1049</v>
      </c>
      <c r="C51" s="86" t="s">
        <v>1050</v>
      </c>
      <c r="D51" s="87" t="s">
        <v>169</v>
      </c>
      <c r="E51" s="84" t="s">
        <v>1044</v>
      </c>
      <c r="F51" s="89">
        <v>7.1</v>
      </c>
      <c r="G51" s="88">
        <v>74</v>
      </c>
      <c r="H51" s="71" t="str">
        <f t="shared" si="2"/>
        <v>300.000</v>
      </c>
      <c r="I51" s="72">
        <f t="shared" si="3"/>
        <v>1500000</v>
      </c>
      <c r="J51" s="105"/>
      <c r="K51" s="73"/>
      <c r="L51" s="74"/>
    </row>
    <row r="52" spans="1:12" s="8" customFormat="1" ht="24.95" customHeight="1">
      <c r="A52" s="6">
        <v>9</v>
      </c>
      <c r="B52" s="85" t="s">
        <v>1053</v>
      </c>
      <c r="C52" s="86" t="s">
        <v>210</v>
      </c>
      <c r="D52" s="87" t="s">
        <v>1054</v>
      </c>
      <c r="E52" s="84" t="s">
        <v>1052</v>
      </c>
      <c r="F52" s="89">
        <v>7.09</v>
      </c>
      <c r="G52" s="88">
        <v>89</v>
      </c>
      <c r="H52" s="71" t="str">
        <f t="shared" si="2"/>
        <v>300.000</v>
      </c>
      <c r="I52" s="72">
        <f t="shared" si="3"/>
        <v>1500000</v>
      </c>
      <c r="J52" s="73"/>
      <c r="K52" s="73"/>
      <c r="L52" s="91"/>
    </row>
    <row r="53" spans="1:12" s="325" customFormat="1" ht="24.95" customHeight="1">
      <c r="A53" s="320">
        <v>10</v>
      </c>
      <c r="B53" s="316" t="s">
        <v>1035</v>
      </c>
      <c r="C53" s="317" t="s">
        <v>313</v>
      </c>
      <c r="D53" s="318" t="s">
        <v>80</v>
      </c>
      <c r="E53" s="319" t="s">
        <v>1029</v>
      </c>
      <c r="F53" s="330">
        <v>7.08</v>
      </c>
      <c r="G53" s="320">
        <v>70</v>
      </c>
      <c r="H53" s="321" t="str">
        <f t="shared" si="2"/>
        <v>300.000</v>
      </c>
      <c r="I53" s="322">
        <f t="shared" si="3"/>
        <v>1500000</v>
      </c>
      <c r="J53" s="323"/>
      <c r="K53" s="332"/>
      <c r="L53" s="343"/>
    </row>
    <row r="54" spans="1:12" s="325" customFormat="1" ht="24.95" customHeight="1">
      <c r="A54" s="320">
        <v>11</v>
      </c>
      <c r="B54" s="316" t="s">
        <v>1041</v>
      </c>
      <c r="C54" s="317" t="s">
        <v>91</v>
      </c>
      <c r="D54" s="318" t="s">
        <v>86</v>
      </c>
      <c r="E54" s="319" t="s">
        <v>1029</v>
      </c>
      <c r="F54" s="330">
        <v>7.08</v>
      </c>
      <c r="G54" s="320">
        <v>72</v>
      </c>
      <c r="H54" s="321" t="str">
        <f t="shared" si="2"/>
        <v>300.000</v>
      </c>
      <c r="I54" s="322">
        <f t="shared" si="3"/>
        <v>1500000</v>
      </c>
      <c r="J54" s="331"/>
      <c r="K54" s="332"/>
      <c r="L54" s="335"/>
    </row>
    <row r="55" spans="1:12" s="325" customFormat="1" ht="24.95" customHeight="1">
      <c r="A55" s="320">
        <v>12</v>
      </c>
      <c r="B55" s="316" t="s">
        <v>1032</v>
      </c>
      <c r="C55" s="317" t="s">
        <v>380</v>
      </c>
      <c r="D55" s="318" t="s">
        <v>185</v>
      </c>
      <c r="E55" s="319" t="s">
        <v>1029</v>
      </c>
      <c r="F55" s="330">
        <v>7.02</v>
      </c>
      <c r="G55" s="320">
        <v>70</v>
      </c>
      <c r="H55" s="321" t="str">
        <f t="shared" si="2"/>
        <v>300.000</v>
      </c>
      <c r="I55" s="322">
        <f t="shared" si="3"/>
        <v>1500000</v>
      </c>
      <c r="J55" s="331"/>
      <c r="K55" s="332"/>
      <c r="L55" s="343"/>
    </row>
    <row r="56" spans="1:12" s="325" customFormat="1" ht="24.95" customHeight="1">
      <c r="A56" s="320">
        <v>13</v>
      </c>
      <c r="B56" s="316" t="s">
        <v>1038</v>
      </c>
      <c r="C56" s="317" t="s">
        <v>767</v>
      </c>
      <c r="D56" s="318" t="s">
        <v>115</v>
      </c>
      <c r="E56" s="319" t="s">
        <v>1029</v>
      </c>
      <c r="F56" s="330">
        <v>7</v>
      </c>
      <c r="G56" s="320">
        <v>72</v>
      </c>
      <c r="H56" s="321" t="str">
        <f t="shared" si="2"/>
        <v>300.000</v>
      </c>
      <c r="I56" s="322">
        <f t="shared" si="3"/>
        <v>1500000</v>
      </c>
      <c r="J56" s="323"/>
      <c r="K56" s="332"/>
      <c r="L56" s="335"/>
    </row>
  </sheetData>
  <sortState ref="A12:M24">
    <sortCondition descending="1" ref="F12:F24"/>
  </sortState>
  <mergeCells count="26">
    <mergeCell ref="A41:L41"/>
    <mergeCell ref="C43:D43"/>
    <mergeCell ref="A12:C12"/>
    <mergeCell ref="E12:H12"/>
    <mergeCell ref="J12:K12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20:D20"/>
    <mergeCell ref="E20:H20"/>
    <mergeCell ref="I20:K20"/>
    <mergeCell ref="A13:K13"/>
    <mergeCell ref="A15:D15"/>
    <mergeCell ref="E15:H15"/>
    <mergeCell ref="I15:J15"/>
    <mergeCell ref="A17:D17"/>
    <mergeCell ref="E17:H17"/>
    <mergeCell ref="I17:J17"/>
  </mergeCells>
  <conditionalFormatting sqref="G10:G11">
    <cfRule type="cellIs" dxfId="60" priority="23" stopIfTrue="1" operator="lessThan">
      <formula>30</formula>
    </cfRule>
    <cfRule type="cellIs" dxfId="59" priority="24" stopIfTrue="1" operator="lessThan">
      <formula>50</formula>
    </cfRule>
    <cfRule type="cellIs" dxfId="58" priority="25" stopIfTrue="1" operator="notBetween">
      <formula>70</formula>
      <formula>"&lt;70"</formula>
    </cfRule>
  </conditionalFormatting>
  <conditionalFormatting sqref="F10:F11">
    <cfRule type="cellIs" dxfId="57" priority="26" stopIfTrue="1" operator="lessThan">
      <formula>3</formula>
    </cfRule>
    <cfRule type="cellIs" dxfId="56" priority="27" stopIfTrue="1" operator="lessThan">
      <formula>5</formula>
    </cfRule>
    <cfRule type="cellIs" dxfId="55" priority="28" stopIfTrue="1" operator="notBetween">
      <formula>7</formula>
      <formula>"&lt;7"</formula>
    </cfRule>
  </conditionalFormatting>
  <conditionalFormatting sqref="I10:I11">
    <cfRule type="cellIs" dxfId="54" priority="29" stopIfTrue="1" operator="equal">
      <formula>2375000</formula>
    </cfRule>
    <cfRule type="cellIs" dxfId="53" priority="30" stopIfTrue="1" operator="equal">
      <formula>2750000</formula>
    </cfRule>
  </conditionalFormatting>
  <conditionalFormatting sqref="G44:G56">
    <cfRule type="cellIs" dxfId="52" priority="1" stopIfTrue="1" operator="lessThan">
      <formula>30</formula>
    </cfRule>
    <cfRule type="cellIs" dxfId="51" priority="2" stopIfTrue="1" operator="lessThan">
      <formula>50</formula>
    </cfRule>
    <cfRule type="cellIs" dxfId="50" priority="3" stopIfTrue="1" operator="notBetween">
      <formula>70</formula>
      <formula>"&lt;70"</formula>
    </cfRule>
  </conditionalFormatting>
  <conditionalFormatting sqref="F44:F56">
    <cfRule type="cellIs" dxfId="49" priority="4" stopIfTrue="1" operator="lessThan">
      <formula>3</formula>
    </cfRule>
    <cfRule type="cellIs" dxfId="48" priority="5" stopIfTrue="1" operator="lessThan">
      <formula>5</formula>
    </cfRule>
    <cfRule type="cellIs" dxfId="47" priority="6" stopIfTrue="1" operator="notBetween">
      <formula>7</formula>
      <formula>"&lt;7"</formula>
    </cfRule>
  </conditionalFormatting>
  <conditionalFormatting sqref="I44:I56">
    <cfRule type="cellIs" dxfId="46" priority="7" stopIfTrue="1" operator="equal">
      <formula>2375000</formula>
    </cfRule>
    <cfRule type="cellIs" dxfId="45" priority="8" stopIfTrue="1" operator="equal">
      <formula>2750000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topLeftCell="A23" zoomScaleNormal="100" workbookViewId="0">
      <selection activeCell="I41" sqref="I41:I46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5" customWidth="1"/>
    <col min="13" max="16384" width="9" style="2"/>
  </cols>
  <sheetData>
    <row r="1" spans="1:12" ht="18" customHeight="1">
      <c r="A1" s="258" t="s">
        <v>66</v>
      </c>
      <c r="B1" s="258"/>
      <c r="C1" s="258"/>
      <c r="D1" s="258"/>
      <c r="E1" s="258"/>
      <c r="F1" s="259" t="s">
        <v>5</v>
      </c>
      <c r="G1" s="259"/>
      <c r="H1" s="259"/>
      <c r="I1" s="259"/>
      <c r="J1" s="259"/>
      <c r="K1" s="259"/>
      <c r="L1" s="17"/>
    </row>
    <row r="2" spans="1:12" ht="18" customHeight="1">
      <c r="A2" s="259" t="s">
        <v>124</v>
      </c>
      <c r="B2" s="259"/>
      <c r="C2" s="259"/>
      <c r="D2" s="259"/>
      <c r="E2" s="259"/>
      <c r="F2" s="260" t="s">
        <v>6</v>
      </c>
      <c r="G2" s="260"/>
      <c r="H2" s="260"/>
      <c r="I2" s="260"/>
      <c r="J2" s="260"/>
      <c r="K2" s="260"/>
      <c r="L2" s="17"/>
    </row>
    <row r="3" spans="1:12" ht="18" customHeight="1">
      <c r="A3" s="259" t="s">
        <v>125</v>
      </c>
      <c r="B3" s="259"/>
      <c r="C3" s="259"/>
      <c r="D3" s="259"/>
      <c r="E3" s="259"/>
      <c r="F3" s="261"/>
      <c r="G3" s="261"/>
      <c r="H3" s="262"/>
      <c r="I3" s="262"/>
      <c r="J3" s="262"/>
      <c r="K3" s="262"/>
      <c r="L3" s="17"/>
    </row>
    <row r="4" spans="1:12" s="26" customFormat="1" ht="18" customHeight="1">
      <c r="A4" s="271"/>
      <c r="B4" s="271"/>
      <c r="C4" s="272"/>
      <c r="D4" s="272"/>
      <c r="E4" s="272"/>
      <c r="L4" s="27"/>
    </row>
    <row r="5" spans="1:12" ht="50.1" customHeight="1">
      <c r="A5" s="274" t="s">
        <v>887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17"/>
    </row>
    <row r="6" spans="1:12" s="8" customFormat="1" ht="24.95" customHeight="1">
      <c r="A6" s="276" t="s">
        <v>1658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3"/>
    </row>
    <row r="7" spans="1:12" ht="35.1" hidden="1" customHeight="1">
      <c r="A7" s="269" t="s">
        <v>1025</v>
      </c>
      <c r="B7" s="269"/>
      <c r="C7" s="270"/>
      <c r="D7" s="270"/>
      <c r="E7" s="270"/>
      <c r="F7" s="270"/>
      <c r="G7" s="270"/>
      <c r="H7" s="270"/>
      <c r="I7" s="270"/>
      <c r="J7" s="270"/>
      <c r="K7" s="270"/>
    </row>
    <row r="8" spans="1:12" s="8" customFormat="1" ht="15" customHeight="1">
      <c r="A8" s="206"/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3"/>
    </row>
    <row r="9" spans="1:12" s="8" customFormat="1" ht="35.1" customHeight="1">
      <c r="A9" s="205" t="s">
        <v>0</v>
      </c>
      <c r="B9" s="205" t="s">
        <v>52</v>
      </c>
      <c r="C9" s="273" t="s">
        <v>7</v>
      </c>
      <c r="D9" s="273"/>
      <c r="E9" s="4" t="s">
        <v>8</v>
      </c>
      <c r="F9" s="28" t="s">
        <v>14</v>
      </c>
      <c r="G9" s="5" t="s">
        <v>1</v>
      </c>
      <c r="H9" s="205" t="s">
        <v>9</v>
      </c>
      <c r="I9" s="5" t="s">
        <v>11</v>
      </c>
      <c r="J9" s="5" t="s">
        <v>10</v>
      </c>
      <c r="K9" s="205" t="s">
        <v>2</v>
      </c>
      <c r="L9" s="5" t="s">
        <v>13</v>
      </c>
    </row>
    <row r="10" spans="1:12" s="8" customFormat="1" ht="24.95" customHeight="1">
      <c r="A10" s="6">
        <v>1</v>
      </c>
      <c r="B10" s="85" t="s">
        <v>1659</v>
      </c>
      <c r="C10" s="86" t="s">
        <v>259</v>
      </c>
      <c r="D10" s="87" t="s">
        <v>1185</v>
      </c>
      <c r="E10" s="84" t="s">
        <v>1660</v>
      </c>
      <c r="F10" s="89">
        <v>8.77</v>
      </c>
      <c r="G10" s="88">
        <v>88</v>
      </c>
      <c r="H10" s="71" t="str">
        <f t="shared" ref="H10:H12" si="0">IF(AND(F10&gt;=9,G10&gt;=90),"550.000",IF(AND(F10&gt;=8,G10&gt;=80),"475.000",IF(AND(F10&gt;=7,G10&gt;=70),"300.000"," ")))</f>
        <v>475.000</v>
      </c>
      <c r="I10" s="72">
        <f t="shared" ref="I10:I15" si="1">H10*5</f>
        <v>2375000</v>
      </c>
      <c r="J10" s="112"/>
      <c r="K10" s="73"/>
      <c r="L10" s="70"/>
    </row>
    <row r="11" spans="1:12" s="8" customFormat="1" ht="24.95" customHeight="1">
      <c r="A11" s="6">
        <v>2</v>
      </c>
      <c r="B11" s="85" t="s">
        <v>1661</v>
      </c>
      <c r="C11" s="86" t="s">
        <v>1662</v>
      </c>
      <c r="D11" s="87" t="s">
        <v>1068</v>
      </c>
      <c r="E11" s="84" t="s">
        <v>1660</v>
      </c>
      <c r="F11" s="89">
        <v>8.5500000000000007</v>
      </c>
      <c r="G11" s="88">
        <v>95</v>
      </c>
      <c r="H11" s="71" t="str">
        <f t="shared" ref="H11" si="2">IF(AND(F11&gt;=9,G11&gt;=90),"550.000",IF(AND(F11&gt;=8,G11&gt;=80),"475.000",IF(AND(F11&gt;=7,G11&gt;=70),"300.000"," ")))</f>
        <v>475.000</v>
      </c>
      <c r="I11" s="72">
        <f t="shared" si="1"/>
        <v>2375000</v>
      </c>
      <c r="J11" s="112"/>
      <c r="K11" s="73"/>
      <c r="L11" s="91"/>
    </row>
    <row r="12" spans="1:12" s="8" customFormat="1" ht="24.95" customHeight="1">
      <c r="A12" s="6">
        <v>3</v>
      </c>
      <c r="B12" s="85" t="s">
        <v>1663</v>
      </c>
      <c r="C12" s="86" t="s">
        <v>79</v>
      </c>
      <c r="D12" s="87" t="s">
        <v>794</v>
      </c>
      <c r="E12" s="84" t="s">
        <v>1660</v>
      </c>
      <c r="F12" s="89">
        <v>8.43</v>
      </c>
      <c r="G12" s="88">
        <v>80</v>
      </c>
      <c r="H12" s="71" t="str">
        <f t="shared" si="0"/>
        <v>475.000</v>
      </c>
      <c r="I12" s="72">
        <f t="shared" si="1"/>
        <v>2375000</v>
      </c>
      <c r="J12" s="112"/>
      <c r="K12" s="73"/>
      <c r="L12" s="91"/>
    </row>
    <row r="13" spans="1:12" s="8" customFormat="1" ht="24.95" customHeight="1">
      <c r="A13" s="6">
        <v>4</v>
      </c>
      <c r="B13" s="85" t="s">
        <v>1664</v>
      </c>
      <c r="C13" s="86" t="s">
        <v>85</v>
      </c>
      <c r="D13" s="87" t="s">
        <v>183</v>
      </c>
      <c r="E13" s="84" t="s">
        <v>1660</v>
      </c>
      <c r="F13" s="89">
        <v>8.39</v>
      </c>
      <c r="G13" s="88">
        <v>87</v>
      </c>
      <c r="H13" s="71" t="str">
        <f t="shared" ref="H13:H15" si="3">IF(AND(F13&gt;=9,G13&gt;=90),"550.000",IF(AND(F13&gt;=8,G13&gt;=80),"475.000",IF(AND(F13&gt;=7,G13&gt;=70),"300.000"," ")))</f>
        <v>475.000</v>
      </c>
      <c r="I13" s="72">
        <f t="shared" si="1"/>
        <v>2375000</v>
      </c>
      <c r="J13" s="112"/>
      <c r="K13" s="73"/>
      <c r="L13" s="70"/>
    </row>
    <row r="14" spans="1:12" s="8" customFormat="1" ht="24.95" customHeight="1">
      <c r="A14" s="6">
        <v>5</v>
      </c>
      <c r="B14" s="85" t="s">
        <v>1665</v>
      </c>
      <c r="C14" s="86" t="s">
        <v>1666</v>
      </c>
      <c r="D14" s="87" t="s">
        <v>629</v>
      </c>
      <c r="E14" s="84" t="s">
        <v>1660</v>
      </c>
      <c r="F14" s="89">
        <v>8.2899999999999991</v>
      </c>
      <c r="G14" s="88">
        <v>88</v>
      </c>
      <c r="H14" s="71" t="str">
        <f t="shared" si="3"/>
        <v>475.000</v>
      </c>
      <c r="I14" s="72">
        <f t="shared" si="1"/>
        <v>2375000</v>
      </c>
      <c r="J14" s="112"/>
      <c r="K14" s="73"/>
      <c r="L14" s="91"/>
    </row>
    <row r="15" spans="1:12" s="8" customFormat="1" ht="24.95" customHeight="1">
      <c r="A15" s="6">
        <v>6</v>
      </c>
      <c r="B15" s="85" t="s">
        <v>1667</v>
      </c>
      <c r="C15" s="86" t="s">
        <v>286</v>
      </c>
      <c r="D15" s="87" t="s">
        <v>86</v>
      </c>
      <c r="E15" s="84" t="s">
        <v>1660</v>
      </c>
      <c r="F15" s="89">
        <v>8.57</v>
      </c>
      <c r="G15" s="88">
        <v>78</v>
      </c>
      <c r="H15" s="71" t="str">
        <f t="shared" si="3"/>
        <v>300.000</v>
      </c>
      <c r="I15" s="72">
        <f t="shared" si="1"/>
        <v>1500000</v>
      </c>
      <c r="J15" s="112"/>
      <c r="K15" s="73"/>
      <c r="L15" s="7"/>
    </row>
    <row r="16" spans="1:12" s="8" customFormat="1" ht="24.95" customHeight="1">
      <c r="A16" s="267" t="s">
        <v>3</v>
      </c>
      <c r="B16" s="267"/>
      <c r="C16" s="267"/>
      <c r="D16" s="208">
        <f>A15</f>
        <v>6</v>
      </c>
      <c r="E16" s="273" t="s">
        <v>1695</v>
      </c>
      <c r="F16" s="273"/>
      <c r="G16" s="273"/>
      <c r="H16" s="273"/>
      <c r="I16" s="21">
        <f>SUM(I10:I15)</f>
        <v>13375000</v>
      </c>
      <c r="J16" s="285"/>
      <c r="K16" s="285"/>
      <c r="L16" s="74">
        <f>COUNTIF(L15:L15,"Nữ")</f>
        <v>0</v>
      </c>
    </row>
    <row r="17" spans="1:13" ht="24.95" customHeight="1">
      <c r="A17" s="282" t="s">
        <v>1696</v>
      </c>
      <c r="B17" s="282"/>
      <c r="C17" s="282"/>
      <c r="D17" s="282"/>
      <c r="E17" s="282"/>
      <c r="F17" s="282"/>
      <c r="G17" s="282"/>
      <c r="H17" s="282"/>
      <c r="I17" s="282"/>
      <c r="J17" s="282"/>
      <c r="K17" s="282"/>
      <c r="L17" s="9"/>
    </row>
    <row r="18" spans="1:13" s="249" customFormat="1" ht="18" customHeight="1">
      <c r="A18" s="247"/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8"/>
    </row>
    <row r="19" spans="1:13" s="250" customFormat="1" ht="18" customHeight="1">
      <c r="A19" s="287" t="s">
        <v>376</v>
      </c>
      <c r="B19" s="287"/>
      <c r="C19" s="287"/>
      <c r="D19" s="287"/>
      <c r="E19" s="287" t="s">
        <v>42</v>
      </c>
      <c r="F19" s="287"/>
      <c r="G19" s="287"/>
      <c r="H19" s="287"/>
      <c r="I19" s="287" t="s">
        <v>41</v>
      </c>
      <c r="J19" s="287"/>
      <c r="L19" s="251"/>
      <c r="M19" s="250">
        <f>10+23+73</f>
        <v>106</v>
      </c>
    </row>
    <row r="20" spans="1:13" s="249" customFormat="1" ht="18" customHeight="1">
      <c r="I20" s="128"/>
      <c r="L20" s="252"/>
    </row>
    <row r="21" spans="1:13" s="147" customFormat="1" ht="18" customHeight="1">
      <c r="A21" s="280" t="s">
        <v>53</v>
      </c>
      <c r="B21" s="280"/>
      <c r="C21" s="280"/>
      <c r="D21" s="280"/>
      <c r="E21" s="280" t="s">
        <v>53</v>
      </c>
      <c r="F21" s="280"/>
      <c r="G21" s="280"/>
      <c r="H21" s="280"/>
      <c r="I21" s="280" t="s">
        <v>53</v>
      </c>
      <c r="J21" s="280"/>
      <c r="L21" s="148"/>
    </row>
    <row r="22" spans="1:13" s="249" customFormat="1" ht="18" customHeight="1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L22" s="252"/>
    </row>
    <row r="23" spans="1:13" s="249" customFormat="1" ht="18" customHeight="1">
      <c r="I23" s="128"/>
      <c r="L23" s="252"/>
    </row>
    <row r="24" spans="1:13" s="249" customFormat="1" ht="18" customHeight="1">
      <c r="A24" s="286" t="s">
        <v>209</v>
      </c>
      <c r="B24" s="286"/>
      <c r="C24" s="286"/>
      <c r="D24" s="286"/>
      <c r="E24" s="286" t="s">
        <v>68</v>
      </c>
      <c r="F24" s="286"/>
      <c r="G24" s="286"/>
      <c r="H24" s="286"/>
      <c r="I24" s="286" t="s">
        <v>62</v>
      </c>
      <c r="J24" s="286"/>
      <c r="K24" s="286"/>
      <c r="L24" s="252"/>
    </row>
    <row r="25" spans="1:13" ht="18" customHeight="1">
      <c r="A25" s="207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16"/>
    </row>
    <row r="26" spans="1:13" ht="18" customHeight="1">
      <c r="A26" s="219"/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16"/>
    </row>
    <row r="27" spans="1:13" ht="18" customHeight="1">
      <c r="A27" s="219"/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16"/>
    </row>
    <row r="28" spans="1:13" ht="18" customHeight="1">
      <c r="A28" s="219"/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16"/>
    </row>
    <row r="29" spans="1:13" ht="18" customHeight="1">
      <c r="A29" s="219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16"/>
    </row>
    <row r="30" spans="1:13" ht="18" customHeight="1">
      <c r="A30" s="219"/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16"/>
    </row>
    <row r="31" spans="1:13" ht="18" customHeight="1">
      <c r="A31" s="219"/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16"/>
    </row>
    <row r="32" spans="1:13" ht="18" customHeight="1">
      <c r="A32" s="219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16"/>
    </row>
    <row r="33" spans="1:12" ht="18" customHeight="1">
      <c r="A33" s="219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16"/>
    </row>
    <row r="34" spans="1:12" ht="18" customHeight="1">
      <c r="A34" s="219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16"/>
    </row>
    <row r="35" spans="1:12" ht="18" customHeight="1">
      <c r="A35" s="219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16"/>
    </row>
    <row r="36" spans="1:12" ht="18" customHeight="1">
      <c r="A36" s="219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16"/>
    </row>
    <row r="37" spans="1:12" ht="18" customHeight="1">
      <c r="A37" s="219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16"/>
    </row>
    <row r="38" spans="1:12" ht="18" customHeight="1">
      <c r="A38" s="219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16"/>
    </row>
    <row r="39" spans="1:12" ht="18" customHeight="1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16"/>
    </row>
    <row r="40" spans="1:12" s="8" customFormat="1" ht="35.1" customHeight="1">
      <c r="A40" s="217" t="s">
        <v>0</v>
      </c>
      <c r="B40" s="217" t="s">
        <v>52</v>
      </c>
      <c r="C40" s="273" t="s">
        <v>7</v>
      </c>
      <c r="D40" s="273"/>
      <c r="E40" s="4" t="s">
        <v>8</v>
      </c>
      <c r="F40" s="28" t="s">
        <v>14</v>
      </c>
      <c r="G40" s="5" t="s">
        <v>1</v>
      </c>
      <c r="H40" s="217" t="s">
        <v>9</v>
      </c>
      <c r="I40" s="5" t="s">
        <v>11</v>
      </c>
      <c r="J40" s="5" t="s">
        <v>10</v>
      </c>
      <c r="K40" s="217" t="s">
        <v>2</v>
      </c>
      <c r="L40" s="5" t="s">
        <v>13</v>
      </c>
    </row>
    <row r="41" spans="1:12" s="8" customFormat="1" ht="24.95" customHeight="1">
      <c r="A41" s="6">
        <v>7</v>
      </c>
      <c r="B41" s="85" t="s">
        <v>1668</v>
      </c>
      <c r="C41" s="86" t="s">
        <v>1669</v>
      </c>
      <c r="D41" s="87" t="s">
        <v>265</v>
      </c>
      <c r="E41" s="84" t="s">
        <v>1660</v>
      </c>
      <c r="F41" s="89">
        <v>7.97</v>
      </c>
      <c r="G41" s="88">
        <v>84</v>
      </c>
      <c r="H41" s="71" t="str">
        <f t="shared" ref="H41:H46" si="4">IF(AND(F41&gt;=9,G41&gt;=90),"550.000",IF(AND(F41&gt;=8,G41&gt;=80),"475.000",IF(AND(F41&gt;=7,G41&gt;=70),"300.000"," ")))</f>
        <v>300.000</v>
      </c>
      <c r="I41" s="72">
        <f t="shared" ref="I41:I46" si="5">H41*5</f>
        <v>1500000</v>
      </c>
      <c r="J41" s="112"/>
      <c r="K41" s="73"/>
      <c r="L41" s="70"/>
    </row>
    <row r="42" spans="1:12" s="8" customFormat="1" ht="24.95" customHeight="1">
      <c r="A42" s="6">
        <v>8</v>
      </c>
      <c r="B42" s="85" t="s">
        <v>1670</v>
      </c>
      <c r="C42" s="86" t="s">
        <v>1671</v>
      </c>
      <c r="D42" s="87" t="s">
        <v>108</v>
      </c>
      <c r="E42" s="84" t="s">
        <v>1660</v>
      </c>
      <c r="F42" s="89">
        <v>7.96</v>
      </c>
      <c r="G42" s="88">
        <v>78</v>
      </c>
      <c r="H42" s="71" t="str">
        <f t="shared" si="4"/>
        <v>300.000</v>
      </c>
      <c r="I42" s="72">
        <f t="shared" si="5"/>
        <v>1500000</v>
      </c>
      <c r="J42" s="112"/>
      <c r="K42" s="73"/>
      <c r="L42" s="123"/>
    </row>
    <row r="43" spans="1:12" s="8" customFormat="1" ht="24.95" customHeight="1">
      <c r="A43" s="6">
        <v>9</v>
      </c>
      <c r="B43" s="85" t="s">
        <v>1672</v>
      </c>
      <c r="C43" s="86" t="s">
        <v>1673</v>
      </c>
      <c r="D43" s="87" t="s">
        <v>128</v>
      </c>
      <c r="E43" s="84" t="s">
        <v>1660</v>
      </c>
      <c r="F43" s="89">
        <v>7.94</v>
      </c>
      <c r="G43" s="88">
        <v>76</v>
      </c>
      <c r="H43" s="71" t="str">
        <f t="shared" si="4"/>
        <v>300.000</v>
      </c>
      <c r="I43" s="72">
        <f t="shared" si="5"/>
        <v>1500000</v>
      </c>
      <c r="J43" s="105"/>
      <c r="K43" s="73"/>
      <c r="L43" s="125"/>
    </row>
    <row r="44" spans="1:12" s="8" customFormat="1" ht="24.95" customHeight="1">
      <c r="A44" s="6">
        <v>10</v>
      </c>
      <c r="B44" s="85" t="s">
        <v>1674</v>
      </c>
      <c r="C44" s="86" t="s">
        <v>1675</v>
      </c>
      <c r="D44" s="87" t="s">
        <v>1091</v>
      </c>
      <c r="E44" s="84" t="s">
        <v>1660</v>
      </c>
      <c r="F44" s="89">
        <v>7.61</v>
      </c>
      <c r="G44" s="88">
        <v>80</v>
      </c>
      <c r="H44" s="71" t="str">
        <f t="shared" si="4"/>
        <v>300.000</v>
      </c>
      <c r="I44" s="72">
        <f t="shared" si="5"/>
        <v>1500000</v>
      </c>
      <c r="J44" s="112"/>
      <c r="K44" s="73"/>
      <c r="L44" s="70"/>
    </row>
    <row r="45" spans="1:12" s="8" customFormat="1" ht="24.95" customHeight="1">
      <c r="A45" s="6">
        <v>11</v>
      </c>
      <c r="B45" s="85" t="s">
        <v>1676</v>
      </c>
      <c r="C45" s="86" t="s">
        <v>1677</v>
      </c>
      <c r="D45" s="87" t="s">
        <v>204</v>
      </c>
      <c r="E45" s="84" t="s">
        <v>1660</v>
      </c>
      <c r="F45" s="89">
        <v>7.36</v>
      </c>
      <c r="G45" s="88">
        <v>76</v>
      </c>
      <c r="H45" s="71" t="str">
        <f t="shared" si="4"/>
        <v>300.000</v>
      </c>
      <c r="I45" s="72">
        <f t="shared" si="5"/>
        <v>1500000</v>
      </c>
      <c r="J45" s="112"/>
      <c r="K45" s="73"/>
      <c r="L45" s="101"/>
    </row>
    <row r="46" spans="1:12" s="8" customFormat="1" ht="24.95" customHeight="1">
      <c r="A46" s="6">
        <v>12</v>
      </c>
      <c r="B46" s="85" t="s">
        <v>1678</v>
      </c>
      <c r="C46" s="86" t="s">
        <v>1679</v>
      </c>
      <c r="D46" s="87" t="s">
        <v>474</v>
      </c>
      <c r="E46" s="84" t="s">
        <v>1660</v>
      </c>
      <c r="F46" s="89">
        <v>7.3</v>
      </c>
      <c r="G46" s="88">
        <v>71</v>
      </c>
      <c r="H46" s="71" t="str">
        <f t="shared" si="4"/>
        <v>300.000</v>
      </c>
      <c r="I46" s="72">
        <f t="shared" si="5"/>
        <v>1500000</v>
      </c>
      <c r="J46" s="105"/>
      <c r="K46" s="73"/>
      <c r="L46" s="101"/>
    </row>
    <row r="47" spans="1:12" ht="18" customHeight="1"/>
  </sheetData>
  <mergeCells count="25">
    <mergeCell ref="C40:D40"/>
    <mergeCell ref="A24:D24"/>
    <mergeCell ref="E24:H24"/>
    <mergeCell ref="I24:K24"/>
    <mergeCell ref="A17:K17"/>
    <mergeCell ref="A19:D19"/>
    <mergeCell ref="E19:H19"/>
    <mergeCell ref="I19:J19"/>
    <mergeCell ref="A21:D21"/>
    <mergeCell ref="E21:H21"/>
    <mergeCell ref="I21:J21"/>
    <mergeCell ref="A16:C16"/>
    <mergeCell ref="E16:H16"/>
    <mergeCell ref="J16:K16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3:I15">
    <cfRule type="cellIs" dxfId="44" priority="37" stopIfTrue="1" operator="equal">
      <formula>2375000</formula>
    </cfRule>
    <cfRule type="cellIs" dxfId="43" priority="38" stopIfTrue="1" operator="equal">
      <formula>2750000</formula>
    </cfRule>
  </conditionalFormatting>
  <conditionalFormatting sqref="I10 I12">
    <cfRule type="cellIs" dxfId="42" priority="29" stopIfTrue="1" operator="equal">
      <formula>2375000</formula>
    </cfRule>
    <cfRule type="cellIs" dxfId="41" priority="30" stopIfTrue="1" operator="equal">
      <formula>2750000</formula>
    </cfRule>
  </conditionalFormatting>
  <conditionalFormatting sqref="F10:F15">
    <cfRule type="cellIs" dxfId="40" priority="12" stopIfTrue="1" operator="lessThan">
      <formula>3</formula>
    </cfRule>
    <cfRule type="cellIs" dxfId="39" priority="13" stopIfTrue="1" operator="lessThan">
      <formula>5</formula>
    </cfRule>
    <cfRule type="cellIs" dxfId="38" priority="14" stopIfTrue="1" operator="notBetween">
      <formula>7</formula>
      <formula>"&lt;7"</formula>
    </cfRule>
  </conditionalFormatting>
  <conditionalFormatting sqref="I11">
    <cfRule type="cellIs" dxfId="37" priority="21" stopIfTrue="1" operator="equal">
      <formula>2375000</formula>
    </cfRule>
    <cfRule type="cellIs" dxfId="36" priority="22" stopIfTrue="1" operator="equal">
      <formula>2750000</formula>
    </cfRule>
  </conditionalFormatting>
  <conditionalFormatting sqref="G10:G15">
    <cfRule type="cellIs" dxfId="35" priority="9" stopIfTrue="1" operator="lessThan">
      <formula>30</formula>
    </cfRule>
    <cfRule type="cellIs" dxfId="34" priority="10" stopIfTrue="1" operator="lessThan">
      <formula>50</formula>
    </cfRule>
    <cfRule type="cellIs" dxfId="33" priority="11" stopIfTrue="1" operator="notBetween">
      <formula>70</formula>
      <formula>"&lt;70"</formula>
    </cfRule>
  </conditionalFormatting>
  <conditionalFormatting sqref="I41:I46">
    <cfRule type="cellIs" dxfId="32" priority="7" stopIfTrue="1" operator="equal">
      <formula>2375000</formula>
    </cfRule>
    <cfRule type="cellIs" dxfId="31" priority="8" stopIfTrue="1" operator="equal">
      <formula>2750000</formula>
    </cfRule>
  </conditionalFormatting>
  <conditionalFormatting sqref="F41:F46">
    <cfRule type="cellIs" dxfId="30" priority="4" stopIfTrue="1" operator="lessThan">
      <formula>3</formula>
    </cfRule>
    <cfRule type="cellIs" dxfId="29" priority="5" stopIfTrue="1" operator="lessThan">
      <formula>5</formula>
    </cfRule>
    <cfRule type="cellIs" dxfId="28" priority="6" stopIfTrue="1" operator="notBetween">
      <formula>7</formula>
      <formula>"&lt;7"</formula>
    </cfRule>
  </conditionalFormatting>
  <conditionalFormatting sqref="G41:G46">
    <cfRule type="cellIs" dxfId="27" priority="1" stopIfTrue="1" operator="lessThan">
      <formula>30</formula>
    </cfRule>
    <cfRule type="cellIs" dxfId="26" priority="2" stopIfTrue="1" operator="lessThan">
      <formula>50</formula>
    </cfRule>
    <cfRule type="cellIs" dxfId="25" priority="3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view="pageBreakPreview" topLeftCell="A4" zoomScaleNormal="75" workbookViewId="0">
      <selection activeCell="K8" sqref="K8:K16"/>
    </sheetView>
  </sheetViews>
  <sheetFormatPr defaultRowHeight="15"/>
  <cols>
    <col min="1" max="1" width="4.625" style="2" customWidth="1"/>
    <col min="2" max="2" width="13.625" style="2" customWidth="1"/>
    <col min="3" max="3" width="7.5" style="2" bestFit="1" customWidth="1"/>
    <col min="4" max="4" width="5.625" style="2" customWidth="1"/>
    <col min="5" max="5" width="11.125" style="2" bestFit="1" customWidth="1"/>
    <col min="6" max="6" width="6.125" style="2" customWidth="1"/>
    <col min="7" max="7" width="5.625" style="2" customWidth="1"/>
    <col min="8" max="8" width="12.125" style="2" bestFit="1" customWidth="1"/>
    <col min="9" max="9" width="6.125" style="2" customWidth="1"/>
    <col min="10" max="10" width="5.625" style="2" customWidth="1"/>
    <col min="11" max="11" width="12.375" style="2" bestFit="1" customWidth="1"/>
    <col min="12" max="12" width="6.125" style="2" customWidth="1"/>
    <col min="13" max="13" width="5.625" style="2" customWidth="1"/>
    <col min="14" max="14" width="7.25" style="2" bestFit="1" customWidth="1"/>
    <col min="15" max="15" width="12.125" style="2" bestFit="1" customWidth="1"/>
    <col min="16" max="16" width="9" style="2"/>
    <col min="17" max="17" width="5.125" style="2" customWidth="1"/>
    <col min="18" max="16384" width="9" style="2"/>
  </cols>
  <sheetData>
    <row r="1" spans="1:18" ht="18" customHeight="1">
      <c r="A1" s="258" t="s">
        <v>124</v>
      </c>
      <c r="B1" s="258"/>
      <c r="C1" s="258"/>
      <c r="D1" s="258"/>
      <c r="E1" s="258"/>
      <c r="F1" s="164"/>
      <c r="H1" s="166"/>
      <c r="I1" s="166"/>
      <c r="J1" s="259" t="s">
        <v>5</v>
      </c>
      <c r="K1" s="259"/>
      <c r="L1" s="259"/>
      <c r="M1" s="259"/>
      <c r="N1" s="259"/>
      <c r="O1" s="259"/>
      <c r="P1" s="259"/>
      <c r="Q1" s="166"/>
    </row>
    <row r="2" spans="1:18" ht="18" customHeight="1">
      <c r="A2" s="258" t="s">
        <v>125</v>
      </c>
      <c r="B2" s="258"/>
      <c r="C2" s="258"/>
      <c r="D2" s="258"/>
      <c r="E2" s="258"/>
      <c r="F2" s="164"/>
      <c r="H2" s="167"/>
      <c r="I2" s="167"/>
      <c r="J2" s="260" t="s">
        <v>997</v>
      </c>
      <c r="K2" s="260"/>
      <c r="L2" s="260"/>
      <c r="M2" s="260"/>
      <c r="N2" s="260"/>
      <c r="O2" s="260"/>
      <c r="P2" s="260"/>
      <c r="Q2" s="167"/>
    </row>
    <row r="3" spans="1:18" ht="18" customHeight="1">
      <c r="A3" s="259" t="s">
        <v>998</v>
      </c>
      <c r="B3" s="259"/>
      <c r="C3" s="259"/>
      <c r="D3" s="259"/>
      <c r="E3" s="259"/>
      <c r="F3" s="165"/>
      <c r="G3" s="29"/>
      <c r="H3" s="29"/>
      <c r="I3" s="29"/>
      <c r="K3" s="29"/>
      <c r="L3" s="29"/>
      <c r="M3" s="168"/>
      <c r="N3" s="168"/>
      <c r="O3" s="168"/>
      <c r="P3" s="168"/>
      <c r="Q3" s="168"/>
    </row>
    <row r="4" spans="1:18" ht="18" customHeight="1">
      <c r="A4" s="259"/>
      <c r="B4" s="259"/>
      <c r="C4" s="259"/>
      <c r="D4" s="259"/>
      <c r="E4" s="259"/>
      <c r="F4" s="165"/>
      <c r="H4" s="94"/>
      <c r="I4" s="94"/>
      <c r="J4" s="291" t="s">
        <v>1699</v>
      </c>
      <c r="K4" s="291"/>
      <c r="L4" s="291"/>
      <c r="M4" s="291"/>
      <c r="N4" s="291"/>
      <c r="O4" s="291"/>
      <c r="P4" s="291"/>
      <c r="Q4" s="94"/>
    </row>
    <row r="5" spans="1:18" s="8" customFormat="1" ht="45" customHeight="1">
      <c r="A5" s="293" t="s">
        <v>999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</row>
    <row r="6" spans="1:18" s="8" customFormat="1" ht="15" customHeight="1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spans="1:18" s="8" customFormat="1" ht="30" customHeight="1">
      <c r="A7" s="169" t="s">
        <v>4</v>
      </c>
      <c r="B7" s="4" t="s">
        <v>1000</v>
      </c>
      <c r="C7" s="169" t="s">
        <v>207</v>
      </c>
      <c r="D7" s="169" t="s">
        <v>117</v>
      </c>
      <c r="E7" s="169" t="s">
        <v>1001</v>
      </c>
      <c r="F7" s="169" t="s">
        <v>1002</v>
      </c>
      <c r="G7" s="4" t="s">
        <v>48</v>
      </c>
      <c r="H7" s="169" t="s">
        <v>1001</v>
      </c>
      <c r="I7" s="4" t="s">
        <v>1002</v>
      </c>
      <c r="J7" s="4" t="s">
        <v>21</v>
      </c>
      <c r="K7" s="169" t="s">
        <v>1001</v>
      </c>
      <c r="L7" s="4" t="s">
        <v>1002</v>
      </c>
      <c r="M7" s="169" t="s">
        <v>118</v>
      </c>
      <c r="N7" s="169" t="s">
        <v>119</v>
      </c>
      <c r="O7" s="169" t="s">
        <v>1003</v>
      </c>
      <c r="P7" s="4" t="s">
        <v>208</v>
      </c>
      <c r="Q7" s="4" t="s">
        <v>13</v>
      </c>
    </row>
    <row r="8" spans="1:18" s="8" customFormat="1" ht="20.100000000000001" customHeight="1">
      <c r="A8" s="6">
        <v>1</v>
      </c>
      <c r="B8" s="7" t="s">
        <v>1004</v>
      </c>
      <c r="C8" s="170">
        <v>664</v>
      </c>
      <c r="D8" s="171">
        <v>1</v>
      </c>
      <c r="E8" s="172">
        <v>2500000</v>
      </c>
      <c r="F8" s="173">
        <f>D8*100/C8</f>
        <v>0.15060240963855423</v>
      </c>
      <c r="G8" s="171">
        <v>11</v>
      </c>
      <c r="H8" s="172">
        <v>23375000</v>
      </c>
      <c r="I8" s="214">
        <f>G8*100/C8</f>
        <v>1.6566265060240963</v>
      </c>
      <c r="J8" s="171">
        <v>8</v>
      </c>
      <c r="K8" s="172">
        <v>10000000</v>
      </c>
      <c r="L8" s="173">
        <f>J8*100/C8</f>
        <v>1.2048192771084338</v>
      </c>
      <c r="M8" s="174">
        <f>SUM(D8,G8,J8)</f>
        <v>20</v>
      </c>
      <c r="N8" s="173">
        <f>M8*100/C8</f>
        <v>3.0120481927710845</v>
      </c>
      <c r="O8" s="175">
        <f t="shared" ref="O8:O16" si="0">SUM(E8,H8,K8)</f>
        <v>35875000</v>
      </c>
      <c r="P8" s="176"/>
      <c r="Q8" s="6">
        <v>4</v>
      </c>
      <c r="R8" s="177">
        <f>M8*100/C8</f>
        <v>3.0120481927710845</v>
      </c>
    </row>
    <row r="9" spans="1:18" s="8" customFormat="1" ht="20.100000000000001" customHeight="1">
      <c r="A9" s="6">
        <v>2</v>
      </c>
      <c r="B9" s="7" t="s">
        <v>1005</v>
      </c>
      <c r="C9" s="170">
        <v>1182</v>
      </c>
      <c r="D9" s="171">
        <v>3</v>
      </c>
      <c r="E9" s="172">
        <v>7500000</v>
      </c>
      <c r="F9" s="173">
        <f>D9*100/C9</f>
        <v>0.25380710659898476</v>
      </c>
      <c r="G9" s="171">
        <v>21</v>
      </c>
      <c r="H9" s="172">
        <v>44625000</v>
      </c>
      <c r="I9" s="214">
        <f t="shared" ref="I9:I16" si="1">G9*100/C9</f>
        <v>1.7766497461928934</v>
      </c>
      <c r="J9" s="171">
        <v>24</v>
      </c>
      <c r="K9" s="172">
        <v>30000000</v>
      </c>
      <c r="L9" s="173">
        <f t="shared" ref="L9:L16" si="2">J9*100/C9</f>
        <v>2.030456852791878</v>
      </c>
      <c r="M9" s="174">
        <f t="shared" ref="M9:M16" si="3">SUM(D9,G9,J9)</f>
        <v>48</v>
      </c>
      <c r="N9" s="173">
        <f t="shared" ref="N9:N15" si="4">M9*100/C9</f>
        <v>4.0609137055837561</v>
      </c>
      <c r="O9" s="175">
        <f t="shared" si="0"/>
        <v>82125000</v>
      </c>
      <c r="P9" s="176"/>
      <c r="Q9" s="6">
        <v>25</v>
      </c>
    </row>
    <row r="10" spans="1:18" s="8" customFormat="1" ht="20.100000000000001" customHeight="1">
      <c r="A10" s="6">
        <v>3</v>
      </c>
      <c r="B10" s="7" t="s">
        <v>1006</v>
      </c>
      <c r="C10" s="170">
        <v>1878</v>
      </c>
      <c r="D10" s="88">
        <v>0</v>
      </c>
      <c r="E10" s="172">
        <v>0</v>
      </c>
      <c r="F10" s="173">
        <f t="shared" ref="F10:F16" si="5">D10*100/C10</f>
        <v>0</v>
      </c>
      <c r="G10" s="88">
        <v>33</v>
      </c>
      <c r="H10" s="172">
        <v>70125000</v>
      </c>
      <c r="I10" s="214">
        <f t="shared" si="1"/>
        <v>1.7571884984025559</v>
      </c>
      <c r="J10" s="88">
        <v>28</v>
      </c>
      <c r="K10" s="172">
        <v>35000000</v>
      </c>
      <c r="L10" s="173">
        <f t="shared" si="2"/>
        <v>1.490947816826411</v>
      </c>
      <c r="M10" s="174">
        <f t="shared" si="3"/>
        <v>61</v>
      </c>
      <c r="N10" s="173">
        <f t="shared" si="4"/>
        <v>3.2481363152289671</v>
      </c>
      <c r="O10" s="175">
        <f t="shared" si="0"/>
        <v>105125000</v>
      </c>
      <c r="P10" s="176"/>
      <c r="Q10" s="6">
        <v>33</v>
      </c>
    </row>
    <row r="11" spans="1:18" s="8" customFormat="1" ht="20.100000000000001" customHeight="1">
      <c r="A11" s="6">
        <v>4</v>
      </c>
      <c r="B11" s="7" t="s">
        <v>1007</v>
      </c>
      <c r="C11" s="170">
        <v>37</v>
      </c>
      <c r="D11" s="88">
        <v>0</v>
      </c>
      <c r="E11" s="172">
        <v>0</v>
      </c>
      <c r="F11" s="173">
        <f t="shared" si="5"/>
        <v>0</v>
      </c>
      <c r="G11" s="88">
        <v>1</v>
      </c>
      <c r="H11" s="172">
        <v>2125000</v>
      </c>
      <c r="I11" s="214">
        <f t="shared" si="1"/>
        <v>2.7027027027027026</v>
      </c>
      <c r="J11" s="88">
        <v>2</v>
      </c>
      <c r="K11" s="172">
        <v>2500000</v>
      </c>
      <c r="L11" s="173">
        <f t="shared" si="2"/>
        <v>5.4054054054054053</v>
      </c>
      <c r="M11" s="174">
        <f t="shared" si="3"/>
        <v>3</v>
      </c>
      <c r="N11" s="173">
        <f t="shared" si="4"/>
        <v>8.1081081081081088</v>
      </c>
      <c r="O11" s="175">
        <f t="shared" si="0"/>
        <v>4625000</v>
      </c>
      <c r="P11" s="158" t="s">
        <v>1008</v>
      </c>
      <c r="Q11" s="6">
        <v>0</v>
      </c>
    </row>
    <row r="12" spans="1:18" s="8" customFormat="1" ht="20.100000000000001" customHeight="1">
      <c r="A12" s="6">
        <v>5</v>
      </c>
      <c r="B12" s="7" t="s">
        <v>1009</v>
      </c>
      <c r="C12" s="170">
        <v>176</v>
      </c>
      <c r="D12" s="171">
        <v>0</v>
      </c>
      <c r="E12" s="172">
        <v>0</v>
      </c>
      <c r="F12" s="173">
        <f t="shared" si="5"/>
        <v>0</v>
      </c>
      <c r="G12" s="171">
        <v>0</v>
      </c>
      <c r="H12" s="172">
        <v>0</v>
      </c>
      <c r="I12" s="214">
        <f t="shared" si="1"/>
        <v>0</v>
      </c>
      <c r="J12" s="171">
        <v>1</v>
      </c>
      <c r="K12" s="172">
        <v>1250000</v>
      </c>
      <c r="L12" s="173">
        <f t="shared" si="2"/>
        <v>0.56818181818181823</v>
      </c>
      <c r="M12" s="174">
        <f t="shared" si="3"/>
        <v>1</v>
      </c>
      <c r="N12" s="173">
        <f t="shared" si="4"/>
        <v>0.56818181818181823</v>
      </c>
      <c r="O12" s="175">
        <f t="shared" si="0"/>
        <v>1250000</v>
      </c>
      <c r="P12" s="176"/>
      <c r="Q12" s="6">
        <v>0</v>
      </c>
    </row>
    <row r="13" spans="1:18" s="8" customFormat="1" ht="20.100000000000001" customHeight="1">
      <c r="A13" s="6">
        <v>6</v>
      </c>
      <c r="B13" s="7" t="s">
        <v>1010</v>
      </c>
      <c r="C13" s="170">
        <v>2348</v>
      </c>
      <c r="D13" s="88">
        <v>0</v>
      </c>
      <c r="E13" s="172">
        <v>0</v>
      </c>
      <c r="F13" s="173">
        <f t="shared" si="5"/>
        <v>0</v>
      </c>
      <c r="G13" s="88">
        <v>3</v>
      </c>
      <c r="H13" s="172">
        <v>7125000</v>
      </c>
      <c r="I13" s="214">
        <f t="shared" si="1"/>
        <v>0.12776831345826234</v>
      </c>
      <c r="J13" s="88">
        <v>13</v>
      </c>
      <c r="K13" s="172">
        <v>19500000</v>
      </c>
      <c r="L13" s="173">
        <f t="shared" si="2"/>
        <v>0.55366269165247017</v>
      </c>
      <c r="M13" s="174">
        <f t="shared" si="3"/>
        <v>16</v>
      </c>
      <c r="N13" s="173">
        <f t="shared" si="4"/>
        <v>0.68143100511073251</v>
      </c>
      <c r="O13" s="175">
        <f t="shared" si="0"/>
        <v>26625000</v>
      </c>
      <c r="P13" s="172"/>
      <c r="Q13" s="6">
        <v>5</v>
      </c>
    </row>
    <row r="14" spans="1:18" s="8" customFormat="1" ht="20.100000000000001" customHeight="1">
      <c r="A14" s="6">
        <v>7</v>
      </c>
      <c r="B14" s="7" t="s">
        <v>1011</v>
      </c>
      <c r="C14" s="170">
        <v>2483</v>
      </c>
      <c r="D14" s="171">
        <v>1</v>
      </c>
      <c r="E14" s="172">
        <v>2750000</v>
      </c>
      <c r="F14" s="173">
        <f t="shared" si="5"/>
        <v>4.027386226339106E-2</v>
      </c>
      <c r="G14" s="171">
        <v>43</v>
      </c>
      <c r="H14" s="172">
        <v>102125000</v>
      </c>
      <c r="I14" s="214">
        <f t="shared" si="1"/>
        <v>1.7317760773258155</v>
      </c>
      <c r="J14" s="171">
        <v>54</v>
      </c>
      <c r="K14" s="172">
        <v>81000000</v>
      </c>
      <c r="L14" s="173">
        <f t="shared" si="2"/>
        <v>2.1747885622231173</v>
      </c>
      <c r="M14" s="174">
        <f t="shared" si="3"/>
        <v>98</v>
      </c>
      <c r="N14" s="173">
        <f t="shared" si="4"/>
        <v>3.9468385018123238</v>
      </c>
      <c r="O14" s="175">
        <f t="shared" si="0"/>
        <v>185875000</v>
      </c>
      <c r="P14" s="176"/>
      <c r="Q14" s="6">
        <v>17</v>
      </c>
    </row>
    <row r="15" spans="1:18" s="8" customFormat="1" ht="20.100000000000001" customHeight="1">
      <c r="A15" s="6">
        <v>8</v>
      </c>
      <c r="B15" s="7" t="s">
        <v>1012</v>
      </c>
      <c r="C15" s="170">
        <v>93</v>
      </c>
      <c r="D15" s="88">
        <v>0</v>
      </c>
      <c r="E15" s="172">
        <v>0</v>
      </c>
      <c r="F15" s="173">
        <f t="shared" si="5"/>
        <v>0</v>
      </c>
      <c r="G15" s="88">
        <v>2</v>
      </c>
      <c r="H15" s="172">
        <v>4750000</v>
      </c>
      <c r="I15" s="214">
        <f t="shared" si="1"/>
        <v>2.150537634408602</v>
      </c>
      <c r="J15" s="88">
        <v>0</v>
      </c>
      <c r="K15" s="172"/>
      <c r="L15" s="173">
        <f t="shared" si="2"/>
        <v>0</v>
      </c>
      <c r="M15" s="174">
        <f t="shared" si="3"/>
        <v>2</v>
      </c>
      <c r="N15" s="173">
        <f t="shared" si="4"/>
        <v>2.150537634408602</v>
      </c>
      <c r="O15" s="175">
        <f t="shared" si="0"/>
        <v>4750000</v>
      </c>
      <c r="P15" s="176"/>
      <c r="Q15" s="6">
        <v>0</v>
      </c>
    </row>
    <row r="16" spans="1:18" s="8" customFormat="1" ht="20.100000000000001" customHeight="1">
      <c r="A16" s="6">
        <v>9</v>
      </c>
      <c r="B16" s="7" t="s">
        <v>1013</v>
      </c>
      <c r="C16" s="170">
        <v>18</v>
      </c>
      <c r="D16" s="88">
        <v>0</v>
      </c>
      <c r="E16" s="172">
        <v>0</v>
      </c>
      <c r="F16" s="173">
        <f t="shared" si="5"/>
        <v>0</v>
      </c>
      <c r="G16" s="88">
        <v>5</v>
      </c>
      <c r="H16" s="172">
        <v>11875000</v>
      </c>
      <c r="I16" s="214">
        <f t="shared" si="1"/>
        <v>27.777777777777779</v>
      </c>
      <c r="J16" s="88">
        <v>1</v>
      </c>
      <c r="K16" s="172">
        <v>1500000</v>
      </c>
      <c r="L16" s="173">
        <f t="shared" si="2"/>
        <v>5.5555555555555554</v>
      </c>
      <c r="M16" s="174">
        <f t="shared" si="3"/>
        <v>6</v>
      </c>
      <c r="N16" s="173">
        <f>M16*100/C16</f>
        <v>33.333333333333336</v>
      </c>
      <c r="O16" s="175">
        <f t="shared" si="0"/>
        <v>13375000</v>
      </c>
      <c r="P16" s="176"/>
      <c r="Q16" s="6">
        <v>0</v>
      </c>
    </row>
    <row r="17" spans="1:17" s="8" customFormat="1" ht="24.95" customHeight="1">
      <c r="A17" s="7"/>
      <c r="B17" s="4" t="s">
        <v>3</v>
      </c>
      <c r="C17" s="178">
        <f>SUM(C8:C16)</f>
        <v>8879</v>
      </c>
      <c r="D17" s="179">
        <f>SUM(D8:D16)</f>
        <v>5</v>
      </c>
      <c r="E17" s="180">
        <f>SUM(E8:E16)</f>
        <v>12750000</v>
      </c>
      <c r="F17" s="215">
        <f>D17*100/C17</f>
        <v>5.6312647820700529E-2</v>
      </c>
      <c r="G17" s="180">
        <f>SUM(G8:G16)</f>
        <v>119</v>
      </c>
      <c r="H17" s="180">
        <f>SUM(H8:H16)</f>
        <v>266125000</v>
      </c>
      <c r="I17" s="215">
        <f>G17*100/C17</f>
        <v>1.3402410181326725</v>
      </c>
      <c r="J17" s="180">
        <f>SUM(J8:J16)</f>
        <v>131</v>
      </c>
      <c r="K17" s="180">
        <f>SUM(K8:K16)</f>
        <v>180750000</v>
      </c>
      <c r="L17" s="181">
        <f>J17*100/C17</f>
        <v>1.4753913729023538</v>
      </c>
      <c r="M17" s="179">
        <f>SUM(M8:M16)</f>
        <v>255</v>
      </c>
      <c r="N17" s="181">
        <f>M17*100/C17</f>
        <v>2.8719450388557268</v>
      </c>
      <c r="O17" s="179">
        <f>SUM(O8:O16)</f>
        <v>459625000</v>
      </c>
      <c r="P17" s="182"/>
      <c r="Q17" s="183">
        <f>SUM(Q8:Q16)</f>
        <v>84</v>
      </c>
    </row>
    <row r="18" spans="1:17" s="60" customFormat="1" ht="20.100000000000001" customHeight="1">
      <c r="A18" s="142"/>
      <c r="B18" s="143" t="s">
        <v>1014</v>
      </c>
      <c r="C18" s="58"/>
      <c r="D18" s="58"/>
      <c r="E18" s="58"/>
      <c r="F18" s="58"/>
      <c r="G18" s="58"/>
      <c r="H18" s="58"/>
      <c r="I18" s="58"/>
      <c r="J18" s="58"/>
      <c r="K18" s="61"/>
      <c r="L18" s="61"/>
      <c r="M18" s="116"/>
      <c r="N18" s="116"/>
      <c r="O18" s="116"/>
      <c r="P18" s="116"/>
      <c r="Q18" s="56"/>
    </row>
    <row r="19" spans="1:17" s="60" customFormat="1" ht="20.100000000000001" customHeight="1">
      <c r="A19" s="56"/>
      <c r="B19" s="57"/>
      <c r="C19" s="61"/>
      <c r="D19" s="61"/>
      <c r="E19" s="61"/>
      <c r="F19" s="61"/>
      <c r="G19" s="61"/>
      <c r="H19" s="61"/>
      <c r="I19" s="61"/>
      <c r="J19" s="61"/>
      <c r="K19" s="288" t="s">
        <v>1015</v>
      </c>
      <c r="L19" s="288"/>
      <c r="M19" s="288"/>
      <c r="N19" s="288"/>
      <c r="O19" s="288"/>
      <c r="P19" s="288"/>
      <c r="Q19" s="184"/>
    </row>
    <row r="20" spans="1:17" s="60" customFormat="1" ht="18" customHeight="1">
      <c r="A20" s="56"/>
      <c r="B20" s="57"/>
      <c r="C20" s="141"/>
      <c r="D20" s="61"/>
      <c r="E20" s="61"/>
      <c r="F20" s="61"/>
      <c r="G20" s="61"/>
      <c r="H20" s="61"/>
      <c r="I20" s="61"/>
      <c r="J20" s="61"/>
      <c r="K20" s="61"/>
      <c r="L20" s="61"/>
      <c r="M20" s="116"/>
      <c r="N20" s="116"/>
      <c r="O20" s="116"/>
      <c r="P20" s="116"/>
      <c r="Q20" s="116"/>
    </row>
    <row r="21" spans="1:17" s="60" customFormat="1" ht="18" customHeight="1">
      <c r="A21" s="56"/>
      <c r="B21" s="57"/>
      <c r="C21" s="141"/>
      <c r="D21" s="185"/>
      <c r="E21" s="185"/>
      <c r="F21" s="185"/>
      <c r="G21" s="61"/>
      <c r="H21" s="61"/>
      <c r="I21" s="61"/>
      <c r="J21" s="61"/>
      <c r="K21" s="289" t="s">
        <v>53</v>
      </c>
      <c r="L21" s="289"/>
      <c r="M21" s="289"/>
      <c r="N21" s="289"/>
      <c r="O21" s="289"/>
      <c r="P21" s="289"/>
      <c r="Q21" s="186"/>
    </row>
    <row r="22" spans="1:17" s="60" customFormat="1" ht="18" customHeight="1">
      <c r="A22" s="56"/>
      <c r="B22" s="57"/>
      <c r="C22" s="141"/>
      <c r="D22" s="61"/>
      <c r="E22" s="61"/>
      <c r="F22" s="61"/>
      <c r="G22" s="61"/>
      <c r="H22" s="61"/>
      <c r="I22" s="61"/>
      <c r="J22" s="61"/>
      <c r="K22" s="61"/>
      <c r="L22" s="61"/>
      <c r="M22" s="116"/>
      <c r="N22" s="116"/>
      <c r="O22" s="116"/>
      <c r="P22" s="116"/>
      <c r="Q22" s="116"/>
    </row>
    <row r="23" spans="1:17" s="60" customFormat="1" ht="18" customHeight="1">
      <c r="A23" s="56"/>
      <c r="B23" s="57"/>
      <c r="C23" s="141"/>
      <c r="D23" s="61"/>
      <c r="E23" s="61"/>
      <c r="F23" s="61"/>
      <c r="G23" s="61"/>
      <c r="H23" s="61"/>
      <c r="I23" s="61"/>
      <c r="J23" s="61"/>
      <c r="K23" s="61"/>
      <c r="L23" s="61"/>
      <c r="M23" s="116"/>
      <c r="N23" s="116"/>
      <c r="O23" s="116"/>
      <c r="P23" s="116"/>
      <c r="Q23" s="116"/>
    </row>
    <row r="24" spans="1:17" s="60" customFormat="1" ht="20.100000000000001" customHeight="1">
      <c r="A24" s="56"/>
      <c r="B24" s="57"/>
      <c r="C24" s="61"/>
      <c r="D24" s="61"/>
      <c r="E24" s="61"/>
      <c r="F24" s="61"/>
      <c r="G24" s="61"/>
      <c r="H24" s="61"/>
      <c r="I24" s="61"/>
      <c r="J24" s="61"/>
      <c r="K24" s="290" t="s">
        <v>209</v>
      </c>
      <c r="L24" s="290"/>
      <c r="M24" s="290"/>
      <c r="N24" s="290"/>
      <c r="O24" s="290"/>
      <c r="P24" s="290"/>
      <c r="Q24" s="187"/>
    </row>
    <row r="25" spans="1:17" s="60" customFormat="1" ht="20.100000000000001" customHeight="1">
      <c r="A25" s="56"/>
      <c r="B25" s="57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116"/>
      <c r="N25" s="116"/>
      <c r="O25" s="78"/>
      <c r="P25" s="64"/>
      <c r="Q25" s="56"/>
    </row>
    <row r="26" spans="1:17" ht="18" customHeight="1">
      <c r="A26" s="258" t="s">
        <v>124</v>
      </c>
      <c r="B26" s="258"/>
      <c r="C26" s="258"/>
      <c r="D26" s="258"/>
      <c r="E26" s="258"/>
      <c r="F26" s="164"/>
      <c r="H26" s="166"/>
      <c r="I26" s="166"/>
      <c r="J26" s="259" t="s">
        <v>5</v>
      </c>
      <c r="K26" s="259"/>
      <c r="L26" s="259"/>
      <c r="M26" s="259"/>
      <c r="N26" s="259"/>
      <c r="O26" s="259"/>
      <c r="P26" s="259"/>
      <c r="Q26" s="166"/>
    </row>
    <row r="27" spans="1:17" ht="18" customHeight="1">
      <c r="A27" s="258" t="s">
        <v>125</v>
      </c>
      <c r="B27" s="258"/>
      <c r="C27" s="258"/>
      <c r="D27" s="258"/>
      <c r="E27" s="258"/>
      <c r="F27" s="164"/>
      <c r="H27" s="167"/>
      <c r="I27" s="167"/>
      <c r="J27" s="260" t="s">
        <v>997</v>
      </c>
      <c r="K27" s="260"/>
      <c r="L27" s="260"/>
      <c r="M27" s="260"/>
      <c r="N27" s="260"/>
      <c r="O27" s="260"/>
      <c r="P27" s="260"/>
      <c r="Q27" s="167"/>
    </row>
    <row r="28" spans="1:17" ht="18" customHeight="1">
      <c r="A28" s="259" t="s">
        <v>998</v>
      </c>
      <c r="B28" s="259"/>
      <c r="C28" s="259"/>
      <c r="D28" s="259"/>
      <c r="E28" s="259"/>
      <c r="F28" s="165"/>
      <c r="G28" s="29"/>
      <c r="H28" s="29"/>
      <c r="I28" s="29"/>
      <c r="K28" s="29"/>
      <c r="L28" s="29"/>
      <c r="M28" s="168"/>
      <c r="N28" s="168"/>
      <c r="O28" s="168"/>
      <c r="P28" s="168"/>
      <c r="Q28" s="168"/>
    </row>
    <row r="29" spans="1:17" ht="18" customHeight="1">
      <c r="A29" s="259"/>
      <c r="B29" s="259"/>
      <c r="C29" s="259"/>
      <c r="D29" s="259"/>
      <c r="E29" s="259"/>
      <c r="F29" s="165"/>
      <c r="H29" s="94"/>
      <c r="I29" s="94"/>
      <c r="J29" s="291" t="s">
        <v>1700</v>
      </c>
      <c r="K29" s="291"/>
      <c r="L29" s="291"/>
      <c r="M29" s="291"/>
      <c r="N29" s="291"/>
      <c r="O29" s="291"/>
      <c r="P29" s="291"/>
      <c r="Q29" s="94"/>
    </row>
    <row r="30" spans="1:17" s="8" customFormat="1" ht="45" customHeight="1">
      <c r="A30" s="292" t="s">
        <v>1016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</row>
    <row r="31" spans="1:17" s="8" customFormat="1" ht="15" customHeight="1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  <row r="32" spans="1:17" s="8" customFormat="1" ht="30" customHeight="1">
      <c r="A32" s="169" t="s">
        <v>4</v>
      </c>
      <c r="B32" s="4" t="s">
        <v>1000</v>
      </c>
      <c r="C32" s="169" t="s">
        <v>207</v>
      </c>
      <c r="D32" s="169" t="s">
        <v>117</v>
      </c>
      <c r="E32" s="169" t="s">
        <v>1001</v>
      </c>
      <c r="F32" s="169" t="s">
        <v>1002</v>
      </c>
      <c r="G32" s="4" t="s">
        <v>48</v>
      </c>
      <c r="H32" s="169" t="s">
        <v>1001</v>
      </c>
      <c r="I32" s="4" t="s">
        <v>1002</v>
      </c>
      <c r="J32" s="4" t="s">
        <v>21</v>
      </c>
      <c r="K32" s="169" t="s">
        <v>1001</v>
      </c>
      <c r="L32" s="4" t="s">
        <v>1002</v>
      </c>
      <c r="M32" s="169" t="s">
        <v>118</v>
      </c>
      <c r="N32" s="169" t="s">
        <v>119</v>
      </c>
      <c r="O32" s="169" t="s">
        <v>1003</v>
      </c>
      <c r="P32" s="4" t="s">
        <v>208</v>
      </c>
      <c r="Q32" s="4" t="s">
        <v>13</v>
      </c>
    </row>
    <row r="33" spans="1:18" s="8" customFormat="1" ht="20.100000000000001" customHeight="1">
      <c r="A33" s="6">
        <v>1</v>
      </c>
      <c r="B33" s="7" t="s">
        <v>1004</v>
      </c>
      <c r="C33" s="170">
        <v>664</v>
      </c>
      <c r="D33" s="171">
        <v>1</v>
      </c>
      <c r="E33" s="172">
        <v>2500000</v>
      </c>
      <c r="F33" s="173">
        <f>D33*100/C33</f>
        <v>0.15060240963855423</v>
      </c>
      <c r="G33" s="171">
        <v>11</v>
      </c>
      <c r="H33" s="172">
        <v>23375000</v>
      </c>
      <c r="I33" s="173">
        <f>G33*100/C33</f>
        <v>1.6566265060240963</v>
      </c>
      <c r="J33" s="171">
        <v>27</v>
      </c>
      <c r="K33" s="172">
        <v>33750000</v>
      </c>
      <c r="L33" s="173">
        <f>J33*100/C33</f>
        <v>4.0662650602409638</v>
      </c>
      <c r="M33" s="174">
        <f>SUM(D33,G33,J33)</f>
        <v>39</v>
      </c>
      <c r="N33" s="173">
        <f>M33*100/C33</f>
        <v>5.8734939759036147</v>
      </c>
      <c r="O33" s="175">
        <f t="shared" ref="O33:O41" si="6">SUM(E33,H33,K33)</f>
        <v>59625000</v>
      </c>
      <c r="P33" s="176"/>
      <c r="Q33" s="6">
        <v>10</v>
      </c>
      <c r="R33" s="177">
        <f>M33*100/C33</f>
        <v>5.8734939759036147</v>
      </c>
    </row>
    <row r="34" spans="1:18" s="8" customFormat="1" ht="20.100000000000001" customHeight="1">
      <c r="A34" s="6">
        <v>2</v>
      </c>
      <c r="B34" s="7" t="s">
        <v>1005</v>
      </c>
      <c r="C34" s="170">
        <v>1182</v>
      </c>
      <c r="D34" s="171">
        <v>3</v>
      </c>
      <c r="E34" s="172">
        <v>7500000</v>
      </c>
      <c r="F34" s="173">
        <f>D34*100/C34</f>
        <v>0.25380710659898476</v>
      </c>
      <c r="G34" s="171">
        <v>21</v>
      </c>
      <c r="H34" s="172">
        <v>44625000</v>
      </c>
      <c r="I34" s="173">
        <f t="shared" ref="I34:I41" si="7">G34*100/C34</f>
        <v>1.7766497461928934</v>
      </c>
      <c r="J34" s="171">
        <v>46</v>
      </c>
      <c r="K34" s="172">
        <v>57500000</v>
      </c>
      <c r="L34" s="173">
        <f t="shared" ref="L34:L41" si="8">J34*100/C34</f>
        <v>3.8917089678510997</v>
      </c>
      <c r="M34" s="174">
        <f t="shared" ref="M34:M41" si="9">SUM(D34,G34,J34)</f>
        <v>70</v>
      </c>
      <c r="N34" s="173">
        <f t="shared" ref="N34:N41" si="10">M34*100/C34</f>
        <v>5.9221658206429781</v>
      </c>
      <c r="O34" s="175">
        <f t="shared" si="6"/>
        <v>109625000</v>
      </c>
      <c r="P34" s="176"/>
      <c r="Q34" s="6">
        <v>32</v>
      </c>
    </row>
    <row r="35" spans="1:18" s="8" customFormat="1" ht="20.100000000000001" customHeight="1">
      <c r="A35" s="6">
        <v>3</v>
      </c>
      <c r="B35" s="7" t="s">
        <v>1006</v>
      </c>
      <c r="C35" s="170">
        <v>1878</v>
      </c>
      <c r="D35" s="88">
        <v>0</v>
      </c>
      <c r="E35" s="172">
        <v>0</v>
      </c>
      <c r="F35" s="173">
        <f t="shared" ref="F35:F41" si="11">D35*100/C35</f>
        <v>0</v>
      </c>
      <c r="G35" s="88">
        <v>33</v>
      </c>
      <c r="H35" s="172">
        <v>70125000</v>
      </c>
      <c r="I35" s="173">
        <f t="shared" si="7"/>
        <v>1.7571884984025559</v>
      </c>
      <c r="J35" s="88">
        <v>115</v>
      </c>
      <c r="K35" s="172">
        <v>143750000</v>
      </c>
      <c r="L35" s="173">
        <f t="shared" si="8"/>
        <v>6.1235356762513309</v>
      </c>
      <c r="M35" s="174">
        <f t="shared" si="9"/>
        <v>148</v>
      </c>
      <c r="N35" s="173">
        <f t="shared" si="10"/>
        <v>7.8807241746538867</v>
      </c>
      <c r="O35" s="175">
        <f t="shared" si="6"/>
        <v>213875000</v>
      </c>
      <c r="P35" s="176"/>
      <c r="Q35" s="6">
        <v>66</v>
      </c>
    </row>
    <row r="36" spans="1:18" s="8" customFormat="1" ht="20.100000000000001" customHeight="1">
      <c r="A36" s="6">
        <v>4</v>
      </c>
      <c r="B36" s="7" t="s">
        <v>1007</v>
      </c>
      <c r="C36" s="170">
        <v>37</v>
      </c>
      <c r="D36" s="88">
        <v>0</v>
      </c>
      <c r="E36" s="172">
        <v>0</v>
      </c>
      <c r="F36" s="173">
        <f t="shared" si="11"/>
        <v>0</v>
      </c>
      <c r="G36" s="88">
        <v>1</v>
      </c>
      <c r="H36" s="172">
        <v>2125000</v>
      </c>
      <c r="I36" s="173">
        <f t="shared" si="7"/>
        <v>2.7027027027027026</v>
      </c>
      <c r="J36" s="88">
        <v>21</v>
      </c>
      <c r="K36" s="172">
        <v>26250000</v>
      </c>
      <c r="L36" s="173">
        <f t="shared" si="8"/>
        <v>56.756756756756758</v>
      </c>
      <c r="M36" s="174">
        <f t="shared" si="9"/>
        <v>22</v>
      </c>
      <c r="N36" s="173">
        <f t="shared" si="10"/>
        <v>59.45945945945946</v>
      </c>
      <c r="O36" s="175">
        <f t="shared" si="6"/>
        <v>28375000</v>
      </c>
      <c r="P36" s="158" t="s">
        <v>1008</v>
      </c>
      <c r="Q36" s="6">
        <v>1</v>
      </c>
    </row>
    <row r="37" spans="1:18" s="8" customFormat="1" ht="20.100000000000001" customHeight="1">
      <c r="A37" s="6">
        <v>5</v>
      </c>
      <c r="B37" s="7" t="s">
        <v>1009</v>
      </c>
      <c r="C37" s="170">
        <v>176</v>
      </c>
      <c r="D37" s="171">
        <v>0</v>
      </c>
      <c r="E37" s="172">
        <v>0</v>
      </c>
      <c r="F37" s="173">
        <f t="shared" si="11"/>
        <v>0</v>
      </c>
      <c r="G37" s="171">
        <v>0</v>
      </c>
      <c r="H37" s="172">
        <v>0</v>
      </c>
      <c r="I37" s="173">
        <f t="shared" si="7"/>
        <v>0</v>
      </c>
      <c r="J37" s="171">
        <v>1</v>
      </c>
      <c r="K37" s="172">
        <v>1250000</v>
      </c>
      <c r="L37" s="173">
        <f t="shared" si="8"/>
        <v>0.56818181818181823</v>
      </c>
      <c r="M37" s="174">
        <f t="shared" si="9"/>
        <v>1</v>
      </c>
      <c r="N37" s="173">
        <f t="shared" si="10"/>
        <v>0.56818181818181823</v>
      </c>
      <c r="O37" s="175">
        <f t="shared" si="6"/>
        <v>1250000</v>
      </c>
      <c r="P37" s="176"/>
      <c r="Q37" s="6">
        <v>0</v>
      </c>
    </row>
    <row r="38" spans="1:18" s="8" customFormat="1" ht="20.100000000000001" customHeight="1">
      <c r="A38" s="6">
        <v>6</v>
      </c>
      <c r="B38" s="7" t="s">
        <v>1010</v>
      </c>
      <c r="C38" s="170">
        <v>2348</v>
      </c>
      <c r="D38" s="88">
        <v>0</v>
      </c>
      <c r="E38" s="172">
        <v>0</v>
      </c>
      <c r="F38" s="173">
        <f t="shared" si="11"/>
        <v>0</v>
      </c>
      <c r="G38" s="88">
        <v>3</v>
      </c>
      <c r="H38" s="172">
        <v>7125000</v>
      </c>
      <c r="I38" s="173">
        <f t="shared" si="7"/>
        <v>0.12776831345826234</v>
      </c>
      <c r="J38" s="88">
        <v>39</v>
      </c>
      <c r="K38" s="172">
        <v>58500000</v>
      </c>
      <c r="L38" s="173">
        <f t="shared" si="8"/>
        <v>1.6609880749574106</v>
      </c>
      <c r="M38" s="174">
        <f t="shared" si="9"/>
        <v>42</v>
      </c>
      <c r="N38" s="173">
        <f t="shared" si="10"/>
        <v>1.788756388415673</v>
      </c>
      <c r="O38" s="175">
        <f t="shared" si="6"/>
        <v>65625000</v>
      </c>
      <c r="P38" s="172"/>
      <c r="Q38" s="6">
        <v>10</v>
      </c>
    </row>
    <row r="39" spans="1:18" s="8" customFormat="1" ht="20.100000000000001" customHeight="1">
      <c r="A39" s="6">
        <v>7</v>
      </c>
      <c r="B39" s="7" t="s">
        <v>1011</v>
      </c>
      <c r="C39" s="170">
        <v>2483</v>
      </c>
      <c r="D39" s="171">
        <v>1</v>
      </c>
      <c r="E39" s="172">
        <v>2750000</v>
      </c>
      <c r="F39" s="173">
        <f t="shared" si="11"/>
        <v>4.027386226339106E-2</v>
      </c>
      <c r="G39" s="171">
        <v>43</v>
      </c>
      <c r="H39" s="172">
        <v>102125000</v>
      </c>
      <c r="I39" s="173">
        <f t="shared" si="7"/>
        <v>1.7317760773258155</v>
      </c>
      <c r="J39" s="171">
        <v>245</v>
      </c>
      <c r="K39" s="172">
        <v>367500000</v>
      </c>
      <c r="L39" s="173">
        <f t="shared" si="8"/>
        <v>9.867096254530809</v>
      </c>
      <c r="M39" s="174">
        <f t="shared" si="9"/>
        <v>289</v>
      </c>
      <c r="N39" s="173">
        <f t="shared" si="10"/>
        <v>11.639146194120016</v>
      </c>
      <c r="O39" s="175">
        <f t="shared" si="6"/>
        <v>472375000</v>
      </c>
      <c r="P39" s="176"/>
      <c r="Q39" s="6">
        <v>45</v>
      </c>
    </row>
    <row r="40" spans="1:18" s="8" customFormat="1" ht="20.100000000000001" customHeight="1">
      <c r="A40" s="6">
        <v>8</v>
      </c>
      <c r="B40" s="7" t="s">
        <v>1012</v>
      </c>
      <c r="C40" s="170">
        <v>93</v>
      </c>
      <c r="D40" s="88">
        <v>0</v>
      </c>
      <c r="E40" s="172">
        <v>0</v>
      </c>
      <c r="F40" s="173">
        <f t="shared" si="11"/>
        <v>0</v>
      </c>
      <c r="G40" s="88">
        <v>2</v>
      </c>
      <c r="H40" s="172">
        <v>4750000</v>
      </c>
      <c r="I40" s="173">
        <f t="shared" si="7"/>
        <v>2.150537634408602</v>
      </c>
      <c r="J40" s="88">
        <v>13</v>
      </c>
      <c r="K40" s="172">
        <v>19500000</v>
      </c>
      <c r="L40" s="173">
        <f t="shared" si="8"/>
        <v>13.978494623655914</v>
      </c>
      <c r="M40" s="174">
        <f t="shared" si="9"/>
        <v>15</v>
      </c>
      <c r="N40" s="173">
        <f t="shared" si="10"/>
        <v>16.129032258064516</v>
      </c>
      <c r="O40" s="175">
        <f t="shared" si="6"/>
        <v>24250000</v>
      </c>
      <c r="P40" s="176"/>
      <c r="Q40" s="6">
        <v>0</v>
      </c>
    </row>
    <row r="41" spans="1:18" s="8" customFormat="1" ht="20.100000000000001" customHeight="1">
      <c r="A41" s="6">
        <v>9</v>
      </c>
      <c r="B41" s="7" t="s">
        <v>1013</v>
      </c>
      <c r="C41" s="170">
        <v>18</v>
      </c>
      <c r="D41" s="88">
        <v>0</v>
      </c>
      <c r="E41" s="172">
        <v>0</v>
      </c>
      <c r="F41" s="173">
        <f t="shared" si="11"/>
        <v>0</v>
      </c>
      <c r="G41" s="88">
        <v>5</v>
      </c>
      <c r="H41" s="172">
        <v>11875000</v>
      </c>
      <c r="I41" s="173">
        <f t="shared" si="7"/>
        <v>27.777777777777779</v>
      </c>
      <c r="J41" s="88">
        <v>7</v>
      </c>
      <c r="K41" s="172">
        <v>10500000</v>
      </c>
      <c r="L41" s="173">
        <f t="shared" si="8"/>
        <v>38.888888888888886</v>
      </c>
      <c r="M41" s="174">
        <f t="shared" si="9"/>
        <v>12</v>
      </c>
      <c r="N41" s="173">
        <f t="shared" si="10"/>
        <v>66.666666666666671</v>
      </c>
      <c r="O41" s="175">
        <f t="shared" si="6"/>
        <v>22375000</v>
      </c>
      <c r="P41" s="176"/>
      <c r="Q41" s="6">
        <v>0</v>
      </c>
    </row>
    <row r="42" spans="1:18" s="8" customFormat="1" ht="24.95" customHeight="1">
      <c r="A42" s="7"/>
      <c r="B42" s="4" t="s">
        <v>3</v>
      </c>
      <c r="C42" s="178">
        <f>SUM(C33:C41)</f>
        <v>8879</v>
      </c>
      <c r="D42" s="179">
        <f>SUM(D33:D41)</f>
        <v>5</v>
      </c>
      <c r="E42" s="180">
        <f>SUM(E33:E41)</f>
        <v>12750000</v>
      </c>
      <c r="F42" s="181">
        <f>D42*100/C42</f>
        <v>5.6312647820700529E-2</v>
      </c>
      <c r="G42" s="180">
        <f>SUM(G33:G41)</f>
        <v>119</v>
      </c>
      <c r="H42" s="180">
        <f>SUM(H33:H41)</f>
        <v>266125000</v>
      </c>
      <c r="I42" s="181">
        <f>G42*100/C42</f>
        <v>1.3402410181326725</v>
      </c>
      <c r="J42" s="180">
        <f>SUM(J33:J41)</f>
        <v>514</v>
      </c>
      <c r="K42" s="180">
        <f>SUM(K33:K41)</f>
        <v>718500000</v>
      </c>
      <c r="L42" s="181">
        <f>J42*100/C42</f>
        <v>5.7889401959680145</v>
      </c>
      <c r="M42" s="179">
        <f>SUM(M33:M41)</f>
        <v>638</v>
      </c>
      <c r="N42" s="181">
        <f>M42*100/C42</f>
        <v>7.1854938619213877</v>
      </c>
      <c r="O42" s="179">
        <f>SUM(O33:O41)</f>
        <v>997375000</v>
      </c>
      <c r="P42" s="182"/>
      <c r="Q42" s="183">
        <f>SUM(Q33:Q41)</f>
        <v>164</v>
      </c>
    </row>
    <row r="43" spans="1:18" s="60" customFormat="1" ht="24.95" customHeight="1">
      <c r="A43" s="142"/>
      <c r="B43" s="143" t="s">
        <v>1014</v>
      </c>
      <c r="C43" s="58"/>
      <c r="D43" s="58"/>
      <c r="E43" s="58"/>
      <c r="F43" s="58"/>
      <c r="G43" s="58"/>
      <c r="H43" s="58"/>
      <c r="I43" s="58"/>
      <c r="J43" s="58"/>
      <c r="K43" s="61"/>
      <c r="L43" s="61"/>
      <c r="M43" s="116"/>
      <c r="N43" s="116"/>
      <c r="O43" s="116"/>
      <c r="P43" s="116"/>
      <c r="Q43" s="56"/>
    </row>
    <row r="44" spans="1:18" s="60" customFormat="1" ht="20.100000000000001" customHeight="1">
      <c r="A44" s="56"/>
      <c r="B44" s="57"/>
      <c r="C44" s="61"/>
      <c r="D44" s="61"/>
      <c r="E44" s="61"/>
      <c r="F44" s="61"/>
      <c r="G44" s="61"/>
      <c r="H44" s="61"/>
      <c r="I44" s="61"/>
      <c r="J44" s="61"/>
      <c r="K44" s="288" t="s">
        <v>1015</v>
      </c>
      <c r="L44" s="288"/>
      <c r="M44" s="288"/>
      <c r="N44" s="288"/>
      <c r="O44" s="288"/>
      <c r="P44" s="288"/>
      <c r="Q44" s="184"/>
    </row>
    <row r="45" spans="1:18" s="60" customFormat="1" ht="18" customHeight="1">
      <c r="A45" s="56"/>
      <c r="B45" s="57"/>
      <c r="C45" s="141"/>
      <c r="D45" s="61"/>
      <c r="E45" s="61"/>
      <c r="F45" s="61"/>
      <c r="G45" s="61"/>
      <c r="H45" s="61"/>
      <c r="I45" s="61"/>
      <c r="J45" s="61"/>
      <c r="K45" s="61"/>
      <c r="L45" s="61"/>
      <c r="M45" s="116"/>
      <c r="N45" s="116"/>
      <c r="O45" s="116"/>
      <c r="P45" s="116"/>
      <c r="Q45" s="116"/>
    </row>
    <row r="46" spans="1:18" s="60" customFormat="1" ht="18" customHeight="1">
      <c r="A46" s="56"/>
      <c r="B46" s="57"/>
      <c r="C46" s="141"/>
      <c r="D46" s="185"/>
      <c r="E46" s="185"/>
      <c r="F46" s="185"/>
      <c r="G46" s="61"/>
      <c r="H46" s="61"/>
      <c r="I46" s="61"/>
      <c r="J46" s="61"/>
      <c r="K46" s="289" t="s">
        <v>53</v>
      </c>
      <c r="L46" s="289"/>
      <c r="M46" s="289"/>
      <c r="N46" s="289"/>
      <c r="O46" s="289"/>
      <c r="P46" s="289"/>
      <c r="Q46" s="186"/>
    </row>
    <row r="47" spans="1:18" s="60" customFormat="1" ht="18" customHeight="1">
      <c r="A47" s="56"/>
      <c r="B47" s="57"/>
      <c r="C47" s="141"/>
      <c r="D47" s="61"/>
      <c r="E47" s="61"/>
      <c r="F47" s="61"/>
      <c r="G47" s="61"/>
      <c r="H47" s="61"/>
      <c r="I47" s="61"/>
      <c r="J47" s="61"/>
      <c r="K47" s="61"/>
      <c r="L47" s="61"/>
      <c r="M47" s="116"/>
      <c r="N47" s="116"/>
      <c r="O47" s="116"/>
      <c r="P47" s="116"/>
      <c r="Q47" s="116"/>
    </row>
    <row r="48" spans="1:18" s="60" customFormat="1" ht="18" customHeight="1">
      <c r="A48" s="56"/>
      <c r="B48" s="57"/>
      <c r="C48" s="141"/>
      <c r="D48" s="61"/>
      <c r="E48" s="61"/>
      <c r="F48" s="61"/>
      <c r="G48" s="61"/>
      <c r="H48" s="61"/>
      <c r="I48" s="61"/>
      <c r="J48" s="61"/>
      <c r="K48" s="61"/>
      <c r="L48" s="61"/>
      <c r="M48" s="116"/>
      <c r="N48" s="116"/>
      <c r="O48" s="116"/>
      <c r="P48" s="116"/>
      <c r="Q48" s="116"/>
    </row>
    <row r="49" spans="1:17" s="60" customFormat="1" ht="20.100000000000001" customHeight="1">
      <c r="A49" s="56"/>
      <c r="B49" s="57"/>
      <c r="C49" s="61"/>
      <c r="D49" s="61"/>
      <c r="E49" s="61"/>
      <c r="F49" s="61"/>
      <c r="G49" s="61"/>
      <c r="H49" s="61"/>
      <c r="I49" s="61"/>
      <c r="J49" s="61"/>
      <c r="K49" s="290" t="s">
        <v>209</v>
      </c>
      <c r="L49" s="290"/>
      <c r="M49" s="290"/>
      <c r="N49" s="290"/>
      <c r="O49" s="290"/>
      <c r="P49" s="290"/>
      <c r="Q49" s="187"/>
    </row>
    <row r="50" spans="1:17" s="60" customFormat="1" ht="20.100000000000001" customHeight="1">
      <c r="A50" s="56"/>
      <c r="B50" s="57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116"/>
      <c r="N50" s="116"/>
      <c r="O50" s="78"/>
      <c r="P50" s="64"/>
      <c r="Q50" s="56"/>
    </row>
    <row r="51" spans="1:17" s="60" customFormat="1" ht="20.100000000000001" customHeight="1">
      <c r="A51" s="56"/>
      <c r="B51" s="57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116"/>
      <c r="N51" s="116"/>
      <c r="O51" s="78"/>
      <c r="P51" s="64"/>
      <c r="Q51" s="56"/>
    </row>
    <row r="52" spans="1:17" s="60" customFormat="1" ht="18" customHeight="1">
      <c r="A52" s="56"/>
      <c r="B52" s="57"/>
      <c r="C52" s="61"/>
      <c r="D52" s="61"/>
      <c r="E52" s="61"/>
      <c r="F52" s="61"/>
      <c r="G52" s="116"/>
      <c r="H52" s="116"/>
      <c r="I52" s="95"/>
      <c r="J52" s="59"/>
      <c r="K52" s="56"/>
    </row>
    <row r="53" spans="1:17" s="60" customFormat="1" ht="18" customHeight="1">
      <c r="A53" s="56"/>
      <c r="B53" s="57"/>
      <c r="C53" s="61"/>
      <c r="D53" s="61"/>
      <c r="E53" s="61"/>
      <c r="F53" s="61"/>
      <c r="G53" s="116"/>
      <c r="H53" s="116"/>
      <c r="I53" s="95"/>
      <c r="J53" s="59"/>
      <c r="K53" s="56"/>
    </row>
    <row r="54" spans="1:17" s="60" customFormat="1" ht="18" customHeight="1">
      <c r="A54" s="56"/>
      <c r="B54" s="57"/>
      <c r="C54" s="61"/>
      <c r="D54" s="61"/>
      <c r="E54" s="61"/>
      <c r="F54" s="61"/>
      <c r="G54" s="116"/>
      <c r="H54" s="116"/>
      <c r="I54" s="95"/>
      <c r="J54" s="59"/>
      <c r="K54" s="56"/>
    </row>
    <row r="55" spans="1:17" s="60" customFormat="1" ht="18" customHeight="1">
      <c r="A55" s="56"/>
      <c r="B55" s="57"/>
      <c r="C55" s="61"/>
      <c r="D55" s="61"/>
      <c r="E55" s="61"/>
      <c r="F55" s="61"/>
      <c r="G55" s="62"/>
      <c r="H55" s="62"/>
      <c r="I55" s="95"/>
      <c r="J55" s="59"/>
      <c r="K55" s="56"/>
    </row>
    <row r="56" spans="1:17" s="60" customFormat="1" ht="18" customHeight="1">
      <c r="A56" s="56"/>
      <c r="B56" s="57"/>
      <c r="C56" s="61"/>
      <c r="D56" s="61"/>
      <c r="E56" s="61"/>
      <c r="F56" s="61"/>
      <c r="G56" s="116"/>
      <c r="H56" s="116"/>
      <c r="I56" s="95"/>
      <c r="J56" s="59"/>
      <c r="K56" s="56"/>
    </row>
    <row r="57" spans="1:17" s="60" customFormat="1" ht="18" customHeight="1">
      <c r="A57" s="56"/>
      <c r="B57" s="57"/>
      <c r="C57" s="61"/>
      <c r="D57" s="61"/>
      <c r="E57" s="61"/>
      <c r="F57" s="61"/>
      <c r="G57" s="116"/>
      <c r="H57" s="116"/>
      <c r="I57" s="95"/>
      <c r="J57" s="59"/>
      <c r="K57" s="56"/>
    </row>
    <row r="58" spans="1:17" s="60" customFormat="1" ht="18" customHeight="1">
      <c r="A58" s="56"/>
      <c r="B58" s="57"/>
      <c r="C58" s="61"/>
      <c r="D58" s="61"/>
      <c r="E58" s="61"/>
      <c r="F58" s="61"/>
      <c r="G58" s="116"/>
      <c r="H58" s="116"/>
      <c r="I58" s="95"/>
      <c r="J58" s="59"/>
      <c r="K58" s="56"/>
    </row>
    <row r="59" spans="1:17" s="60" customFormat="1" ht="18" customHeight="1">
      <c r="A59" s="56"/>
      <c r="B59" s="57"/>
      <c r="C59" s="61"/>
      <c r="D59" s="61"/>
      <c r="E59" s="61"/>
      <c r="F59" s="61"/>
      <c r="G59" s="116"/>
      <c r="H59" s="116"/>
      <c r="I59" s="95"/>
      <c r="J59" s="59"/>
      <c r="K59" s="56"/>
    </row>
    <row r="60" spans="1:17" s="60" customFormat="1" ht="18" customHeight="1">
      <c r="A60" s="56"/>
      <c r="B60" s="57"/>
      <c r="C60" s="61"/>
      <c r="D60" s="61"/>
      <c r="E60" s="61"/>
      <c r="F60" s="61"/>
      <c r="G60" s="116"/>
      <c r="H60" s="116"/>
      <c r="I60" s="95"/>
      <c r="J60" s="59"/>
      <c r="K60" s="56"/>
    </row>
    <row r="61" spans="1:17" s="60" customFormat="1" ht="18" customHeight="1">
      <c r="A61" s="56"/>
      <c r="B61" s="57"/>
      <c r="C61" s="61"/>
      <c r="D61" s="61"/>
      <c r="E61" s="61"/>
      <c r="F61" s="61"/>
      <c r="G61" s="116"/>
      <c r="H61" s="116"/>
      <c r="I61" s="95"/>
      <c r="J61" s="59"/>
      <c r="K61" s="56"/>
    </row>
    <row r="62" spans="1:17" s="60" customFormat="1" ht="24.95" customHeight="1">
      <c r="A62" s="56"/>
      <c r="B62" s="57"/>
      <c r="C62" s="61"/>
      <c r="D62" s="61"/>
      <c r="E62" s="61"/>
      <c r="F62" s="61"/>
      <c r="G62" s="62"/>
      <c r="H62" s="62"/>
      <c r="I62" s="78"/>
      <c r="J62" s="64"/>
      <c r="K62" s="56"/>
    </row>
  </sheetData>
  <mergeCells count="22">
    <mergeCell ref="A1:E1"/>
    <mergeCell ref="J1:P1"/>
    <mergeCell ref="A2:E2"/>
    <mergeCell ref="J2:P2"/>
    <mergeCell ref="A3:E3"/>
    <mergeCell ref="A4:E4"/>
    <mergeCell ref="J4:P4"/>
    <mergeCell ref="A5:Q5"/>
    <mergeCell ref="K19:P19"/>
    <mergeCell ref="K21:P21"/>
    <mergeCell ref="K44:P44"/>
    <mergeCell ref="K46:P46"/>
    <mergeCell ref="K49:P49"/>
    <mergeCell ref="K24:P24"/>
    <mergeCell ref="A26:E26"/>
    <mergeCell ref="J26:P26"/>
    <mergeCell ref="A27:E27"/>
    <mergeCell ref="J27:P27"/>
    <mergeCell ref="A28:E28"/>
    <mergeCell ref="A29:E29"/>
    <mergeCell ref="J29:P29"/>
    <mergeCell ref="A30:Q30"/>
  </mergeCells>
  <phoneticPr fontId="3" type="noConversion"/>
  <conditionalFormatting sqref="Q34:Q35 Q37">
    <cfRule type="cellIs" dxfId="24" priority="21" stopIfTrue="1" operator="notEqual">
      <formula>0</formula>
    </cfRule>
  </conditionalFormatting>
  <conditionalFormatting sqref="Q39">
    <cfRule type="cellIs" dxfId="23" priority="20" stopIfTrue="1" operator="notEqual">
      <formula>0</formula>
    </cfRule>
  </conditionalFormatting>
  <conditionalFormatting sqref="N8:N16">
    <cfRule type="cellIs" dxfId="22" priority="23" stopIfTrue="1" operator="notEqual">
      <formula>0</formula>
    </cfRule>
  </conditionalFormatting>
  <conditionalFormatting sqref="P14:P16 P12 P9:P10 O8:P8 M8:M16 O9:O16">
    <cfRule type="cellIs" dxfId="21" priority="33" stopIfTrue="1" operator="notEqual">
      <formula>0</formula>
    </cfRule>
  </conditionalFormatting>
  <conditionalFormatting sqref="P13">
    <cfRule type="cellIs" dxfId="20" priority="30" stopIfTrue="1" operator="notEqual">
      <formula>0</formula>
    </cfRule>
  </conditionalFormatting>
  <conditionalFormatting sqref="P11">
    <cfRule type="cellIs" dxfId="19" priority="29" stopIfTrue="1" operator="notEqual">
      <formula>0</formula>
    </cfRule>
  </conditionalFormatting>
  <conditionalFormatting sqref="Q40:Q41 Q38 Q36 D33:D41 P39:P41 P37 P34:P35 O33:Q33 O34:O41 F33:G41 I33:J41 L33:M41">
    <cfRule type="cellIs" dxfId="18" priority="22" stopIfTrue="1" operator="notEqual">
      <formula>0</formula>
    </cfRule>
  </conditionalFormatting>
  <conditionalFormatting sqref="P38">
    <cfRule type="cellIs" dxfId="17" priority="19" stopIfTrue="1" operator="notEqual">
      <formula>0</formula>
    </cfRule>
  </conditionalFormatting>
  <conditionalFormatting sqref="P36">
    <cfRule type="cellIs" dxfId="16" priority="18" stopIfTrue="1" operator="notEqual">
      <formula>0</formula>
    </cfRule>
  </conditionalFormatting>
  <conditionalFormatting sqref="E33">
    <cfRule type="cellIs" dxfId="15" priority="17" stopIfTrue="1" operator="notEqual">
      <formula>0</formula>
    </cfRule>
  </conditionalFormatting>
  <conditionalFormatting sqref="E34">
    <cfRule type="cellIs" dxfId="14" priority="16" stopIfTrue="1" operator="notEqual">
      <formula>0</formula>
    </cfRule>
  </conditionalFormatting>
  <conditionalFormatting sqref="E35:E41">
    <cfRule type="cellIs" dxfId="13" priority="15" stopIfTrue="1" operator="notEqual">
      <formula>0</formula>
    </cfRule>
  </conditionalFormatting>
  <conditionalFormatting sqref="H33:H41">
    <cfRule type="cellIs" dxfId="12" priority="14" stopIfTrue="1" operator="notEqual">
      <formula>0</formula>
    </cfRule>
  </conditionalFormatting>
  <conditionalFormatting sqref="K33:K41">
    <cfRule type="cellIs" dxfId="11" priority="13" stopIfTrue="1" operator="notEqual">
      <formula>0</formula>
    </cfRule>
  </conditionalFormatting>
  <conditionalFormatting sqref="N33:N41">
    <cfRule type="cellIs" dxfId="10" priority="12" stopIfTrue="1" operator="notEqual">
      <formula>0</formula>
    </cfRule>
  </conditionalFormatting>
  <conditionalFormatting sqref="D8:D16 F8:G16 I8:I16">
    <cfRule type="cellIs" dxfId="9" priority="11" stopIfTrue="1" operator="notEqual">
      <formula>0</formula>
    </cfRule>
  </conditionalFormatting>
  <conditionalFormatting sqref="E8">
    <cfRule type="cellIs" dxfId="8" priority="10" stopIfTrue="1" operator="notEqual">
      <formula>0</formula>
    </cfRule>
  </conditionalFormatting>
  <conditionalFormatting sqref="E9">
    <cfRule type="cellIs" dxfId="7" priority="9" stopIfTrue="1" operator="notEqual">
      <formula>0</formula>
    </cfRule>
  </conditionalFormatting>
  <conditionalFormatting sqref="E10:E16">
    <cfRule type="cellIs" dxfId="6" priority="8" stopIfTrue="1" operator="notEqual">
      <formula>0</formula>
    </cfRule>
  </conditionalFormatting>
  <conditionalFormatting sqref="H8:H16">
    <cfRule type="cellIs" dxfId="5" priority="7" stopIfTrue="1" operator="notEqual">
      <formula>0</formula>
    </cfRule>
  </conditionalFormatting>
  <conditionalFormatting sqref="Q9:Q10 Q12">
    <cfRule type="cellIs" dxfId="4" priority="4" stopIfTrue="1" operator="notEqual">
      <formula>0</formula>
    </cfRule>
  </conditionalFormatting>
  <conditionalFormatting sqref="Q14">
    <cfRule type="cellIs" dxfId="3" priority="3" stopIfTrue="1" operator="notEqual">
      <formula>0</formula>
    </cfRule>
  </conditionalFormatting>
  <conditionalFormatting sqref="Q15:Q16 Q13 Q11 Q8">
    <cfRule type="cellIs" dxfId="2" priority="5" stopIfTrue="1" operator="notEqual">
      <formula>0</formula>
    </cfRule>
  </conditionalFormatting>
  <conditionalFormatting sqref="J8:J16 L8:L16">
    <cfRule type="cellIs" dxfId="1" priority="2" stopIfTrue="1" operator="notEqual">
      <formula>0</formula>
    </cfRule>
  </conditionalFormatting>
  <conditionalFormatting sqref="K8:K16">
    <cfRule type="cellIs" dxfId="0" priority="1" stopIfTrue="1" operator="notEqual">
      <formula>0</formula>
    </cfRule>
  </conditionalFormatting>
  <pageMargins left="0.78740157480314998" right="0.23622047244094499" top="0.511811023622047" bottom="0.511811023622047" header="0" footer="0.23622047244094499"/>
  <pageSetup paperSize="9" orientation="landscape" r:id="rId1"/>
  <headerFooter alignWithMargins="0">
    <oddFooter>&amp;L&amp;"Times New Roman,Regular"&amp;8TK.HSSV_ĐẠT_BH.KKHT_HK1_2017-2018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view="pageBreakPreview" topLeftCell="A2" zoomScaleNormal="100" workbookViewId="0">
      <selection activeCell="B15" sqref="B15"/>
    </sheetView>
  </sheetViews>
  <sheetFormatPr defaultRowHeight="15.75"/>
  <cols>
    <col min="1" max="1" width="3.625" style="40" customWidth="1"/>
    <col min="2" max="2" width="44.625" style="29" customWidth="1"/>
    <col min="3" max="3" width="13.625" style="29" customWidth="1"/>
    <col min="4" max="4" width="6.625" style="29" customWidth="1"/>
    <col min="5" max="5" width="12.625" style="29" customWidth="1"/>
    <col min="6" max="6" width="3.625" style="29" customWidth="1"/>
    <col min="7" max="7" width="11.625" style="29" customWidth="1"/>
    <col min="8" max="9" width="12.125" style="29" bestFit="1" customWidth="1"/>
    <col min="10" max="16384" width="9" style="29"/>
  </cols>
  <sheetData>
    <row r="1" spans="1:9" ht="45" hidden="1" customHeight="1">
      <c r="A1" s="301" t="s">
        <v>69</v>
      </c>
      <c r="B1" s="301"/>
      <c r="C1" s="301"/>
      <c r="D1" s="301"/>
      <c r="E1" s="301"/>
      <c r="F1" s="301"/>
      <c r="G1" s="55"/>
    </row>
    <row r="2" spans="1:9" ht="15.95" customHeight="1">
      <c r="A2" s="302" t="s">
        <v>124</v>
      </c>
      <c r="B2" s="302"/>
      <c r="C2" s="299" t="s">
        <v>5</v>
      </c>
      <c r="D2" s="299"/>
      <c r="E2" s="299"/>
      <c r="F2" s="299"/>
      <c r="G2" s="299"/>
    </row>
    <row r="3" spans="1:9" ht="15.95" customHeight="1">
      <c r="A3" s="302" t="s">
        <v>125</v>
      </c>
      <c r="B3" s="302"/>
      <c r="C3" s="300" t="s">
        <v>120</v>
      </c>
      <c r="D3" s="300"/>
      <c r="E3" s="300"/>
      <c r="F3" s="300"/>
      <c r="G3" s="300"/>
    </row>
    <row r="4" spans="1:9" ht="15.95" customHeight="1">
      <c r="A4" s="299" t="s">
        <v>989</v>
      </c>
      <c r="B4" s="299"/>
      <c r="C4" s="296"/>
      <c r="D4" s="296"/>
      <c r="E4" s="296"/>
      <c r="F4" s="296"/>
      <c r="G4" s="296"/>
    </row>
    <row r="5" spans="1:9" ht="15.95" customHeight="1">
      <c r="A5" s="299" t="s">
        <v>990</v>
      </c>
      <c r="B5" s="299"/>
      <c r="C5" s="295" t="s">
        <v>1729</v>
      </c>
      <c r="D5" s="295"/>
      <c r="E5" s="295"/>
      <c r="F5" s="295"/>
      <c r="G5" s="295"/>
    </row>
    <row r="6" spans="1:9" ht="15.95" customHeight="1">
      <c r="A6" s="296"/>
      <c r="B6" s="296"/>
    </row>
    <row r="7" spans="1:9" ht="35.1" customHeight="1">
      <c r="A7" s="274" t="s">
        <v>991</v>
      </c>
      <c r="B7" s="274"/>
      <c r="C7" s="274"/>
      <c r="D7" s="274"/>
      <c r="E7" s="274"/>
      <c r="F7" s="274"/>
      <c r="G7" s="274"/>
    </row>
    <row r="8" spans="1:9" ht="15" customHeight="1">
      <c r="A8" s="271"/>
      <c r="B8" s="271"/>
      <c r="C8" s="271"/>
      <c r="D8" s="271"/>
      <c r="E8" s="271"/>
      <c r="F8" s="271"/>
    </row>
    <row r="9" spans="1:9" ht="17.100000000000001" customHeight="1">
      <c r="A9" s="136"/>
      <c r="B9" s="69" t="s">
        <v>992</v>
      </c>
      <c r="C9" s="140">
        <f>SUM(C20,C30,C39,C46,C51,C63,C73,C80,C88)</f>
        <v>997375000</v>
      </c>
      <c r="D9" s="29" t="s">
        <v>64</v>
      </c>
      <c r="E9" s="297" t="s">
        <v>1728</v>
      </c>
      <c r="F9" s="297"/>
      <c r="G9" s="254">
        <f>SUM(G19,G29,G38,G45,G50,G62,G72,G79,G87)</f>
        <v>459625000</v>
      </c>
      <c r="H9" s="216"/>
      <c r="I9" s="216"/>
    </row>
    <row r="10" spans="1:9" ht="17.100000000000001" customHeight="1">
      <c r="A10" s="138" t="s">
        <v>373</v>
      </c>
      <c r="B10" s="69" t="s">
        <v>1653</v>
      </c>
      <c r="C10" s="66"/>
    </row>
    <row r="11" spans="1:9" ht="17.100000000000001" customHeight="1">
      <c r="A11" s="42">
        <v>1</v>
      </c>
      <c r="B11" s="41" t="s">
        <v>1626</v>
      </c>
      <c r="C11" s="67"/>
    </row>
    <row r="12" spans="1:9" ht="17.100000000000001" customHeight="1">
      <c r="A12" s="137"/>
      <c r="B12" s="29" t="s">
        <v>1639</v>
      </c>
      <c r="H12" s="29" t="s">
        <v>1682</v>
      </c>
      <c r="I12" s="29" t="s">
        <v>48</v>
      </c>
    </row>
    <row r="13" spans="1:9" ht="17.100000000000001" customHeight="1">
      <c r="A13" s="137"/>
      <c r="B13" s="29" t="s">
        <v>40</v>
      </c>
      <c r="H13" s="256">
        <f>SUM(G14,G24,G67)</f>
        <v>12750000</v>
      </c>
      <c r="I13" s="256">
        <f>SUM(G15,G25,G34,G42,G58,G68,G77,G84)</f>
        <v>266125000</v>
      </c>
    </row>
    <row r="14" spans="1:9" ht="17.100000000000001" customHeight="1">
      <c r="A14" s="153"/>
      <c r="B14" s="29" t="s">
        <v>1637</v>
      </c>
      <c r="G14" s="204">
        <v>2500000</v>
      </c>
      <c r="H14" s="2" t="s">
        <v>21</v>
      </c>
      <c r="I14" s="256">
        <f>SUM(G16:G17,G26:G27,G35:G36,G43,G49,G59:G60,G69:G70,G85)</f>
        <v>180750000</v>
      </c>
    </row>
    <row r="15" spans="1:9" ht="17.100000000000001" customHeight="1">
      <c r="A15" s="137"/>
      <c r="B15" s="29" t="s">
        <v>1638</v>
      </c>
      <c r="G15" s="204">
        <v>23375000</v>
      </c>
    </row>
    <row r="16" spans="1:9" ht="17.100000000000001" customHeight="1">
      <c r="A16" s="137"/>
      <c r="B16" s="29" t="s">
        <v>1701</v>
      </c>
      <c r="G16" s="204">
        <v>7500000</v>
      </c>
    </row>
    <row r="17" spans="1:7" ht="17.100000000000001" customHeight="1">
      <c r="A17" s="153"/>
      <c r="B17" s="29" t="s">
        <v>1702</v>
      </c>
      <c r="G17" s="204">
        <v>2500000</v>
      </c>
    </row>
    <row r="18" spans="1:7" ht="17.100000000000001" customHeight="1">
      <c r="A18" s="153"/>
      <c r="B18" s="29" t="s">
        <v>1703</v>
      </c>
      <c r="G18" s="253">
        <v>23750000</v>
      </c>
    </row>
    <row r="19" spans="1:7" ht="17.100000000000001" customHeight="1">
      <c r="A19" s="137"/>
      <c r="B19" s="29" t="s">
        <v>1704</v>
      </c>
      <c r="C19" s="63"/>
      <c r="E19" s="255" t="s">
        <v>1705</v>
      </c>
      <c r="G19" s="254">
        <f>SUM(G14:G17)</f>
        <v>35875000</v>
      </c>
    </row>
    <row r="20" spans="1:7" ht="17.100000000000001" customHeight="1">
      <c r="A20" s="137"/>
      <c r="B20" s="42" t="s">
        <v>372</v>
      </c>
      <c r="C20" s="63">
        <v>59625000</v>
      </c>
      <c r="D20" s="29" t="s">
        <v>64</v>
      </c>
    </row>
    <row r="21" spans="1:7" ht="17.100000000000001" customHeight="1">
      <c r="A21" s="42">
        <v>2</v>
      </c>
      <c r="B21" s="41" t="s">
        <v>1627</v>
      </c>
      <c r="C21" s="67"/>
    </row>
    <row r="22" spans="1:7" ht="17.100000000000001" customHeight="1">
      <c r="A22" s="137"/>
      <c r="B22" s="29" t="s">
        <v>1640</v>
      </c>
    </row>
    <row r="23" spans="1:7" ht="17.100000000000001" customHeight="1">
      <c r="A23" s="137"/>
      <c r="B23" s="29" t="s">
        <v>40</v>
      </c>
    </row>
    <row r="24" spans="1:7" ht="17.100000000000001" customHeight="1">
      <c r="A24" s="153"/>
      <c r="B24" s="29" t="s">
        <v>1641</v>
      </c>
      <c r="G24" s="204">
        <v>7500000</v>
      </c>
    </row>
    <row r="25" spans="1:7" ht="17.100000000000001" customHeight="1">
      <c r="A25" s="137"/>
      <c r="B25" s="29" t="s">
        <v>1642</v>
      </c>
      <c r="G25" s="204">
        <v>44625000</v>
      </c>
    </row>
    <row r="26" spans="1:7" ht="17.100000000000001" customHeight="1">
      <c r="A26" s="137"/>
      <c r="B26" s="29" t="s">
        <v>1706</v>
      </c>
      <c r="G26" s="204">
        <v>25000000</v>
      </c>
    </row>
    <row r="27" spans="1:7" ht="17.100000000000001" customHeight="1">
      <c r="A27" s="153"/>
      <c r="B27" s="29" t="s">
        <v>1707</v>
      </c>
      <c r="G27" s="204">
        <v>5000000</v>
      </c>
    </row>
    <row r="28" spans="1:7" ht="17.100000000000001" customHeight="1">
      <c r="A28" s="153"/>
      <c r="B28" s="29" t="s">
        <v>1708</v>
      </c>
      <c r="G28" s="253">
        <v>27500000</v>
      </c>
    </row>
    <row r="29" spans="1:7" ht="17.100000000000001" customHeight="1">
      <c r="A29" s="137"/>
      <c r="B29" s="29" t="s">
        <v>1709</v>
      </c>
      <c r="C29" s="63"/>
      <c r="E29" s="255" t="s">
        <v>1705</v>
      </c>
      <c r="G29" s="254">
        <f>SUM(G24:G27)</f>
        <v>82125000</v>
      </c>
    </row>
    <row r="30" spans="1:7" ht="17.100000000000001" customHeight="1">
      <c r="A30" s="137"/>
      <c r="B30" s="42" t="s">
        <v>372</v>
      </c>
      <c r="C30" s="63">
        <v>109625000</v>
      </c>
      <c r="D30" s="29" t="s">
        <v>64</v>
      </c>
    </row>
    <row r="31" spans="1:7" ht="17.100000000000001" customHeight="1">
      <c r="A31" s="42">
        <v>3</v>
      </c>
      <c r="B31" s="41" t="s">
        <v>1628</v>
      </c>
      <c r="C31" s="67"/>
    </row>
    <row r="32" spans="1:7" ht="17.100000000000001" customHeight="1">
      <c r="A32" s="153"/>
      <c r="B32" s="29" t="s">
        <v>1643</v>
      </c>
    </row>
    <row r="33" spans="1:7" ht="17.100000000000001" customHeight="1">
      <c r="A33" s="153"/>
      <c r="B33" s="29" t="s">
        <v>40</v>
      </c>
    </row>
    <row r="34" spans="1:7" ht="17.100000000000001" customHeight="1">
      <c r="A34" s="153"/>
      <c r="B34" s="29" t="s">
        <v>1644</v>
      </c>
      <c r="G34" s="204">
        <v>70125000</v>
      </c>
    </row>
    <row r="35" spans="1:7" ht="17.100000000000001" customHeight="1">
      <c r="A35" s="153"/>
      <c r="B35" s="29" t="s">
        <v>1710</v>
      </c>
      <c r="G35" s="204">
        <v>31250000</v>
      </c>
    </row>
    <row r="36" spans="1:7" ht="17.100000000000001" customHeight="1">
      <c r="A36" s="153"/>
      <c r="B36" s="29" t="s">
        <v>1711</v>
      </c>
      <c r="G36" s="204">
        <v>3750000</v>
      </c>
    </row>
    <row r="37" spans="1:7" ht="17.100000000000001" customHeight="1">
      <c r="A37" s="153"/>
      <c r="B37" s="29" t="s">
        <v>1712</v>
      </c>
      <c r="G37" s="253">
        <v>108750000</v>
      </c>
    </row>
    <row r="38" spans="1:7" ht="17.100000000000001" customHeight="1">
      <c r="A38" s="153"/>
      <c r="B38" s="29" t="s">
        <v>1713</v>
      </c>
      <c r="C38" s="63"/>
      <c r="E38" s="255" t="s">
        <v>1705</v>
      </c>
      <c r="G38" s="254">
        <f>SUM(G34:G36)</f>
        <v>105125000</v>
      </c>
    </row>
    <row r="39" spans="1:7" ht="17.100000000000001" customHeight="1">
      <c r="A39" s="153"/>
      <c r="B39" s="42" t="s">
        <v>372</v>
      </c>
      <c r="C39" s="63">
        <v>213875000</v>
      </c>
      <c r="D39" s="29" t="s">
        <v>64</v>
      </c>
    </row>
    <row r="40" spans="1:7" ht="17.100000000000001" customHeight="1">
      <c r="A40" s="42">
        <v>4</v>
      </c>
      <c r="B40" s="41" t="s">
        <v>1629</v>
      </c>
    </row>
    <row r="41" spans="1:7" ht="17.100000000000001" customHeight="1">
      <c r="A41" s="137"/>
      <c r="B41" s="29" t="s">
        <v>1645</v>
      </c>
    </row>
    <row r="42" spans="1:7" ht="17.100000000000001" customHeight="1">
      <c r="A42" s="153"/>
      <c r="B42" s="29" t="s">
        <v>1646</v>
      </c>
      <c r="G42" s="204">
        <v>2125000</v>
      </c>
    </row>
    <row r="43" spans="1:7" ht="17.100000000000001" customHeight="1">
      <c r="A43" s="153"/>
      <c r="B43" s="29" t="s">
        <v>1714</v>
      </c>
      <c r="G43" s="204">
        <v>2500000</v>
      </c>
    </row>
    <row r="44" spans="1:7" ht="17.100000000000001" customHeight="1">
      <c r="A44" s="153"/>
      <c r="B44" s="29" t="s">
        <v>1703</v>
      </c>
      <c r="G44" s="253">
        <v>23750000</v>
      </c>
    </row>
    <row r="45" spans="1:7" ht="17.100000000000001" customHeight="1">
      <c r="A45" s="137"/>
      <c r="B45" s="41" t="s">
        <v>1715</v>
      </c>
      <c r="C45" s="63"/>
      <c r="E45" s="255" t="s">
        <v>1705</v>
      </c>
      <c r="G45" s="254">
        <f>SUM(G42:G43)</f>
        <v>4625000</v>
      </c>
    </row>
    <row r="46" spans="1:7" ht="16.5" customHeight="1">
      <c r="A46" s="137"/>
      <c r="B46" s="42" t="s">
        <v>372</v>
      </c>
      <c r="C46" s="63">
        <v>28375000</v>
      </c>
      <c r="D46" s="29" t="s">
        <v>64</v>
      </c>
    </row>
    <row r="47" spans="1:7" ht="18" customHeight="1">
      <c r="A47" s="42">
        <v>5</v>
      </c>
      <c r="B47" s="41" t="s">
        <v>1630</v>
      </c>
    </row>
    <row r="48" spans="1:7" ht="15" customHeight="1">
      <c r="A48" s="153"/>
      <c r="B48" s="29" t="s">
        <v>1647</v>
      </c>
    </row>
    <row r="49" spans="1:7" ht="15" customHeight="1">
      <c r="A49" s="153"/>
      <c r="B49" s="29" t="s">
        <v>1648</v>
      </c>
      <c r="G49" s="204">
        <v>1250000</v>
      </c>
    </row>
    <row r="50" spans="1:7" ht="15" customHeight="1">
      <c r="A50" s="153"/>
      <c r="B50" s="41" t="s">
        <v>1716</v>
      </c>
      <c r="C50" s="63"/>
      <c r="E50" s="255" t="s">
        <v>1705</v>
      </c>
      <c r="G50" s="254">
        <f>G49</f>
        <v>1250000</v>
      </c>
    </row>
    <row r="51" spans="1:7" ht="15" customHeight="1">
      <c r="A51" s="153"/>
      <c r="B51" s="42" t="s">
        <v>372</v>
      </c>
      <c r="C51" s="63">
        <v>1250000</v>
      </c>
      <c r="D51" s="29" t="s">
        <v>64</v>
      </c>
    </row>
    <row r="52" spans="1:7" ht="15" customHeight="1">
      <c r="A52" s="136" t="s">
        <v>374</v>
      </c>
      <c r="B52" s="139" t="s">
        <v>1657</v>
      </c>
      <c r="C52" s="63"/>
    </row>
    <row r="53" spans="1:7" ht="15" customHeight="1">
      <c r="A53" s="42">
        <v>1</v>
      </c>
      <c r="B53" s="41" t="s">
        <v>1632</v>
      </c>
    </row>
    <row r="54" spans="1:7" ht="15" customHeight="1">
      <c r="A54" s="137"/>
      <c r="B54" s="29" t="s">
        <v>1631</v>
      </c>
    </row>
    <row r="55" spans="1:7" ht="15" customHeight="1">
      <c r="A55" s="42">
        <v>2</v>
      </c>
      <c r="B55" s="41" t="s">
        <v>1633</v>
      </c>
    </row>
    <row r="56" spans="1:7" ht="15" customHeight="1">
      <c r="A56" s="137"/>
      <c r="B56" s="29" t="s">
        <v>996</v>
      </c>
    </row>
    <row r="57" spans="1:7" ht="15" customHeight="1">
      <c r="A57" s="137"/>
      <c r="B57" s="29" t="s">
        <v>40</v>
      </c>
    </row>
    <row r="58" spans="1:7" ht="15" customHeight="1">
      <c r="A58" s="137"/>
      <c r="B58" s="29" t="s">
        <v>993</v>
      </c>
      <c r="G58" s="204">
        <v>7125000</v>
      </c>
    </row>
    <row r="59" spans="1:7" ht="15" customHeight="1">
      <c r="A59" s="137"/>
      <c r="B59" s="29" t="s">
        <v>1717</v>
      </c>
      <c r="G59" s="204">
        <v>10500000</v>
      </c>
    </row>
    <row r="60" spans="1:7" ht="15" customHeight="1">
      <c r="A60" s="153"/>
      <c r="B60" s="29" t="s">
        <v>1718</v>
      </c>
      <c r="G60" s="204">
        <v>9000000</v>
      </c>
    </row>
    <row r="61" spans="1:7" ht="15" customHeight="1">
      <c r="A61" s="153"/>
      <c r="B61" s="29" t="s">
        <v>1719</v>
      </c>
      <c r="G61" s="253">
        <v>39000000</v>
      </c>
    </row>
    <row r="62" spans="1:7" ht="15" customHeight="1">
      <c r="A62" s="137"/>
      <c r="B62" s="29" t="s">
        <v>994</v>
      </c>
      <c r="C62" s="63"/>
      <c r="E62" s="255" t="s">
        <v>1705</v>
      </c>
      <c r="G62" s="257">
        <f>SUM(G58:G60)</f>
        <v>26625000</v>
      </c>
    </row>
    <row r="63" spans="1:7" ht="15" customHeight="1">
      <c r="A63" s="137"/>
      <c r="B63" s="42" t="s">
        <v>372</v>
      </c>
      <c r="C63" s="63">
        <v>65625000</v>
      </c>
      <c r="D63" s="29" t="s">
        <v>64</v>
      </c>
    </row>
    <row r="64" spans="1:7" ht="15" customHeight="1">
      <c r="A64" s="42">
        <v>3</v>
      </c>
      <c r="B64" s="41" t="s">
        <v>1634</v>
      </c>
    </row>
    <row r="65" spans="1:7" ht="15" customHeight="1">
      <c r="A65" s="153"/>
      <c r="B65" s="29" t="s">
        <v>1635</v>
      </c>
    </row>
    <row r="66" spans="1:7" ht="15" customHeight="1">
      <c r="A66" s="153"/>
      <c r="B66" s="29" t="s">
        <v>40</v>
      </c>
    </row>
    <row r="67" spans="1:7" ht="16.5" customHeight="1">
      <c r="A67" s="193"/>
      <c r="B67" s="29" t="s">
        <v>1636</v>
      </c>
      <c r="G67" s="204">
        <v>2750000</v>
      </c>
    </row>
    <row r="68" spans="1:7" ht="15" customHeight="1">
      <c r="A68" s="153"/>
      <c r="B68" s="29" t="s">
        <v>1650</v>
      </c>
      <c r="G68" s="204">
        <v>102125000</v>
      </c>
    </row>
    <row r="69" spans="1:7" ht="15" customHeight="1">
      <c r="A69" s="153"/>
      <c r="B69" s="29" t="s">
        <v>1649</v>
      </c>
      <c r="G69" s="204">
        <v>45000000</v>
      </c>
    </row>
    <row r="70" spans="1:7" ht="15" customHeight="1">
      <c r="A70" s="153"/>
      <c r="B70" s="29" t="s">
        <v>1720</v>
      </c>
      <c r="G70" s="204">
        <v>36000000</v>
      </c>
    </row>
    <row r="71" spans="1:7" ht="15" customHeight="1">
      <c r="A71" s="153"/>
      <c r="B71" s="29" t="s">
        <v>1721</v>
      </c>
      <c r="G71" s="253">
        <v>286500000</v>
      </c>
    </row>
    <row r="72" spans="1:7" ht="15" customHeight="1">
      <c r="A72" s="153"/>
      <c r="B72" s="29" t="s">
        <v>1722</v>
      </c>
      <c r="C72" s="63"/>
      <c r="E72" s="255" t="s">
        <v>1705</v>
      </c>
      <c r="G72" s="257">
        <f>SUM(G67:G70)</f>
        <v>185875000</v>
      </c>
    </row>
    <row r="73" spans="1:7" ht="15" customHeight="1">
      <c r="A73" s="153"/>
      <c r="B73" s="42" t="s">
        <v>372</v>
      </c>
      <c r="C73" s="63">
        <v>472375000</v>
      </c>
      <c r="D73" s="29" t="s">
        <v>64</v>
      </c>
    </row>
    <row r="74" spans="1:7" ht="15" customHeight="1">
      <c r="A74" s="42">
        <v>4</v>
      </c>
      <c r="B74" s="41" t="s">
        <v>1656</v>
      </c>
    </row>
    <row r="75" spans="1:7" ht="15" customHeight="1">
      <c r="A75" s="153"/>
      <c r="B75" s="29" t="s">
        <v>1651</v>
      </c>
    </row>
    <row r="76" spans="1:7" ht="15" customHeight="1">
      <c r="A76" s="153"/>
      <c r="B76" s="29" t="s">
        <v>40</v>
      </c>
    </row>
    <row r="77" spans="1:7" ht="15" customHeight="1">
      <c r="A77" s="153"/>
      <c r="B77" s="29" t="s">
        <v>1723</v>
      </c>
      <c r="G77" s="204">
        <v>4750000</v>
      </c>
    </row>
    <row r="78" spans="1:7" ht="15" customHeight="1">
      <c r="A78" s="153"/>
      <c r="B78" s="29" t="s">
        <v>1652</v>
      </c>
      <c r="G78" s="253">
        <v>19500000</v>
      </c>
    </row>
    <row r="79" spans="1:7" ht="15" customHeight="1">
      <c r="A79" s="153"/>
      <c r="B79" s="29" t="s">
        <v>1724</v>
      </c>
      <c r="C79" s="63"/>
      <c r="E79" s="255" t="s">
        <v>1705</v>
      </c>
      <c r="G79" s="257">
        <f>G77</f>
        <v>4750000</v>
      </c>
    </row>
    <row r="80" spans="1:7" ht="15" customHeight="1">
      <c r="A80" s="153"/>
      <c r="B80" s="42" t="s">
        <v>372</v>
      </c>
      <c r="C80" s="63">
        <v>24250000</v>
      </c>
      <c r="D80" s="29" t="s">
        <v>64</v>
      </c>
    </row>
    <row r="81" spans="1:7" ht="15" customHeight="1">
      <c r="A81" s="42">
        <v>5</v>
      </c>
      <c r="B81" s="41" t="s">
        <v>1655</v>
      </c>
    </row>
    <row r="82" spans="1:7" ht="15" customHeight="1">
      <c r="A82" s="153"/>
      <c r="B82" s="29" t="s">
        <v>1680</v>
      </c>
    </row>
    <row r="83" spans="1:7" ht="15" customHeight="1">
      <c r="A83" s="153"/>
      <c r="B83" s="29" t="s">
        <v>40</v>
      </c>
    </row>
    <row r="84" spans="1:7" ht="15" customHeight="1">
      <c r="A84" s="153"/>
      <c r="B84" s="29" t="s">
        <v>1681</v>
      </c>
      <c r="G84" s="204">
        <v>11875000</v>
      </c>
    </row>
    <row r="85" spans="1:7" ht="15" customHeight="1">
      <c r="A85" s="218"/>
      <c r="B85" s="29" t="s">
        <v>1725</v>
      </c>
      <c r="G85" s="204">
        <v>1500000</v>
      </c>
    </row>
    <row r="86" spans="1:7" ht="15" customHeight="1">
      <c r="A86" s="153"/>
      <c r="B86" s="29" t="s">
        <v>1726</v>
      </c>
      <c r="G86" s="253">
        <v>9000000</v>
      </c>
    </row>
    <row r="87" spans="1:7" ht="15" customHeight="1">
      <c r="A87" s="153"/>
      <c r="B87" s="29" t="s">
        <v>1727</v>
      </c>
      <c r="C87" s="63"/>
      <c r="E87" s="255" t="s">
        <v>1705</v>
      </c>
      <c r="G87" s="257">
        <f>SUM(G84:G85)</f>
        <v>13375000</v>
      </c>
    </row>
    <row r="88" spans="1:7" ht="15" customHeight="1">
      <c r="A88" s="153"/>
      <c r="B88" s="42" t="s">
        <v>372</v>
      </c>
      <c r="C88" s="63">
        <v>22375000</v>
      </c>
      <c r="D88" s="29" t="s">
        <v>64</v>
      </c>
    </row>
    <row r="89" spans="1:7" ht="35.1" hidden="1" customHeight="1">
      <c r="A89" s="137"/>
      <c r="B89" s="294" t="s">
        <v>1654</v>
      </c>
      <c r="C89" s="294"/>
      <c r="D89" s="294"/>
      <c r="E89" s="294"/>
      <c r="F89" s="294"/>
      <c r="G89" s="294"/>
    </row>
    <row r="90" spans="1:7" ht="9.9499999999999993" customHeight="1">
      <c r="A90" s="153"/>
      <c r="B90" s="154"/>
      <c r="C90" s="154"/>
      <c r="D90" s="154"/>
      <c r="E90" s="154"/>
      <c r="F90" s="154"/>
      <c r="G90" s="154"/>
    </row>
    <row r="91" spans="1:7" ht="18" customHeight="1">
      <c r="A91" s="137"/>
      <c r="B91" s="136"/>
      <c r="C91" s="298" t="s">
        <v>376</v>
      </c>
      <c r="D91" s="298"/>
      <c r="E91" s="298"/>
      <c r="F91" s="298"/>
      <c r="G91" s="298"/>
    </row>
    <row r="92" spans="1:7" ht="18" customHeight="1">
      <c r="A92" s="137"/>
      <c r="B92" s="136"/>
    </row>
    <row r="93" spans="1:7" ht="18" customHeight="1">
      <c r="A93" s="137"/>
      <c r="B93" s="136"/>
      <c r="C93" s="258"/>
      <c r="D93" s="258"/>
      <c r="E93" s="258"/>
      <c r="F93" s="258"/>
      <c r="G93" s="258"/>
    </row>
    <row r="94" spans="1:7" ht="18" customHeight="1">
      <c r="A94" s="137"/>
      <c r="B94" s="136"/>
    </row>
    <row r="95" spans="1:7" ht="18" customHeight="1">
      <c r="A95" s="137"/>
      <c r="B95" s="136"/>
    </row>
    <row r="96" spans="1:7" ht="18" customHeight="1">
      <c r="A96" s="137"/>
      <c r="B96" s="136"/>
      <c r="C96" s="259" t="s">
        <v>209</v>
      </c>
      <c r="D96" s="259"/>
      <c r="E96" s="259"/>
      <c r="F96" s="259"/>
      <c r="G96" s="259"/>
    </row>
    <row r="97" spans="1:7" ht="18" customHeight="1">
      <c r="A97" s="153"/>
      <c r="B97" s="154"/>
      <c r="C97" s="154"/>
      <c r="D97" s="154"/>
      <c r="E97" s="154"/>
      <c r="F97" s="154"/>
      <c r="G97" s="154"/>
    </row>
    <row r="98" spans="1:7" ht="35.1" customHeight="1">
      <c r="A98" s="202"/>
      <c r="B98" s="294" t="s">
        <v>995</v>
      </c>
      <c r="C98" s="294"/>
      <c r="D98" s="294"/>
      <c r="E98" s="294"/>
      <c r="F98" s="294"/>
      <c r="G98" s="294"/>
    </row>
    <row r="99" spans="1:7" ht="18" customHeight="1">
      <c r="A99" s="153"/>
      <c r="B99" s="154"/>
      <c r="C99" s="154"/>
      <c r="D99" s="154"/>
      <c r="E99" s="154"/>
      <c r="F99" s="154"/>
      <c r="G99" s="154"/>
    </row>
    <row r="100" spans="1:7" ht="18" customHeight="1">
      <c r="A100" s="153"/>
      <c r="B100" s="154"/>
      <c r="C100" s="154"/>
      <c r="D100" s="154"/>
      <c r="E100" s="154"/>
      <c r="F100" s="154"/>
      <c r="G100" s="154"/>
    </row>
    <row r="101" spans="1:7" ht="18" customHeight="1">
      <c r="A101" s="153"/>
      <c r="B101" s="154"/>
      <c r="C101" s="154"/>
      <c r="D101" s="154"/>
      <c r="E101" s="154"/>
      <c r="F101" s="154"/>
      <c r="G101" s="154"/>
    </row>
    <row r="102" spans="1:7" ht="18" customHeight="1">
      <c r="A102" s="153"/>
      <c r="B102" s="154"/>
      <c r="C102" s="154"/>
      <c r="D102" s="154"/>
      <c r="E102" s="154"/>
      <c r="F102" s="154"/>
      <c r="G102" s="154"/>
    </row>
    <row r="103" spans="1:7" ht="18" customHeight="1">
      <c r="A103" s="153"/>
      <c r="B103" s="154"/>
      <c r="C103" s="154"/>
      <c r="D103" s="154"/>
      <c r="E103" s="154"/>
      <c r="F103" s="154"/>
      <c r="G103" s="154"/>
    </row>
    <row r="104" spans="1:7" ht="18" customHeight="1">
      <c r="A104" s="153"/>
      <c r="B104" s="154"/>
      <c r="C104" s="154"/>
      <c r="D104" s="154"/>
      <c r="E104" s="154"/>
      <c r="F104" s="154"/>
      <c r="G104" s="154"/>
    </row>
    <row r="105" spans="1:7" ht="18" customHeight="1">
      <c r="A105" s="153"/>
      <c r="B105" s="154"/>
      <c r="C105" s="154"/>
      <c r="D105" s="154"/>
      <c r="E105" s="154"/>
      <c r="F105" s="154"/>
      <c r="G105" s="154"/>
    </row>
    <row r="106" spans="1:7" ht="18" customHeight="1">
      <c r="A106" s="153"/>
      <c r="B106" s="154"/>
      <c r="C106" s="154"/>
      <c r="D106" s="154"/>
      <c r="E106" s="154"/>
      <c r="F106" s="154"/>
      <c r="G106" s="154"/>
    </row>
    <row r="107" spans="1:7" ht="18" customHeight="1">
      <c r="A107" s="153"/>
      <c r="B107" s="154"/>
      <c r="C107" s="154"/>
      <c r="D107" s="154"/>
      <c r="E107" s="154"/>
      <c r="F107" s="154"/>
      <c r="G107" s="154"/>
    </row>
    <row r="108" spans="1:7" ht="18" customHeight="1">
      <c r="A108" s="153"/>
      <c r="B108" s="154"/>
      <c r="C108" s="154"/>
      <c r="D108" s="154"/>
      <c r="E108" s="154"/>
      <c r="F108" s="154"/>
      <c r="G108" s="154"/>
    </row>
    <row r="109" spans="1:7" ht="18" customHeight="1">
      <c r="A109" s="153"/>
      <c r="B109" s="154"/>
      <c r="C109" s="154"/>
      <c r="D109" s="154"/>
      <c r="E109" s="154"/>
      <c r="F109" s="154"/>
      <c r="G109" s="154"/>
    </row>
    <row r="110" spans="1:7" ht="18" customHeight="1">
      <c r="A110" s="153"/>
      <c r="B110" s="154"/>
      <c r="C110" s="154"/>
      <c r="D110" s="154"/>
      <c r="E110" s="154"/>
      <c r="F110" s="154"/>
      <c r="G110" s="154"/>
    </row>
    <row r="111" spans="1:7" ht="18" customHeight="1">
      <c r="A111" s="153"/>
      <c r="B111" s="154"/>
      <c r="C111" s="154"/>
      <c r="D111" s="154"/>
      <c r="E111" s="154"/>
      <c r="F111" s="154"/>
      <c r="G111" s="154"/>
    </row>
    <row r="112" spans="1:7" ht="18" customHeight="1">
      <c r="A112" s="153"/>
      <c r="B112" s="154"/>
      <c r="C112" s="154"/>
      <c r="D112" s="154"/>
      <c r="E112" s="154"/>
      <c r="F112" s="154"/>
      <c r="G112" s="154"/>
    </row>
    <row r="113" spans="1:7" ht="18" customHeight="1">
      <c r="A113" s="153"/>
      <c r="B113" s="154"/>
      <c r="C113" s="154"/>
      <c r="D113" s="154"/>
      <c r="E113" s="154"/>
      <c r="F113" s="154"/>
      <c r="G113" s="154"/>
    </row>
    <row r="114" spans="1:7" ht="18" customHeight="1">
      <c r="A114" s="153"/>
      <c r="B114" s="154"/>
      <c r="C114" s="154"/>
      <c r="D114" s="154"/>
      <c r="E114" s="154"/>
      <c r="F114" s="154"/>
      <c r="G114" s="154"/>
    </row>
    <row r="115" spans="1:7" ht="18" customHeight="1">
      <c r="A115" s="153"/>
      <c r="B115" s="154"/>
      <c r="C115" s="154"/>
      <c r="D115" s="154"/>
      <c r="E115" s="154"/>
      <c r="F115" s="154"/>
      <c r="G115" s="154"/>
    </row>
    <row r="116" spans="1:7" ht="17.100000000000001" customHeight="1">
      <c r="A116" s="302" t="s">
        <v>124</v>
      </c>
      <c r="B116" s="302"/>
      <c r="C116" s="299" t="s">
        <v>5</v>
      </c>
      <c r="D116" s="299"/>
      <c r="E116" s="299"/>
      <c r="F116" s="299"/>
      <c r="G116" s="299"/>
    </row>
    <row r="117" spans="1:7" ht="17.100000000000001" customHeight="1">
      <c r="A117" s="302" t="s">
        <v>125</v>
      </c>
      <c r="B117" s="302"/>
      <c r="C117" s="300" t="s">
        <v>120</v>
      </c>
      <c r="D117" s="300"/>
      <c r="E117" s="300"/>
      <c r="F117" s="300"/>
      <c r="G117" s="300"/>
    </row>
    <row r="118" spans="1:7" ht="17.100000000000001" customHeight="1">
      <c r="A118" s="299" t="s">
        <v>76</v>
      </c>
      <c r="B118" s="299"/>
      <c r="C118" s="296"/>
      <c r="D118" s="296"/>
      <c r="E118" s="296"/>
      <c r="F118" s="296"/>
      <c r="G118" s="296"/>
    </row>
    <row r="119" spans="1:7" ht="17.100000000000001" customHeight="1">
      <c r="A119" s="299" t="s">
        <v>77</v>
      </c>
      <c r="B119" s="299"/>
      <c r="C119" s="295" t="s">
        <v>327</v>
      </c>
      <c r="D119" s="295"/>
      <c r="E119" s="295"/>
      <c r="F119" s="295"/>
      <c r="G119" s="295"/>
    </row>
    <row r="120" spans="1:7" ht="17.100000000000001" customHeight="1">
      <c r="A120" s="296"/>
      <c r="B120" s="296"/>
    </row>
    <row r="121" spans="1:7" ht="45" customHeight="1">
      <c r="A121" s="274" t="s">
        <v>328</v>
      </c>
      <c r="B121" s="274"/>
      <c r="C121" s="274"/>
      <c r="D121" s="274"/>
      <c r="E121" s="274"/>
      <c r="F121" s="274"/>
      <c r="G121" s="274"/>
    </row>
    <row r="122" spans="1:7" ht="18" customHeight="1">
      <c r="A122" s="271"/>
      <c r="B122" s="271"/>
      <c r="C122" s="271"/>
      <c r="D122" s="271"/>
      <c r="E122" s="271"/>
      <c r="F122" s="271"/>
    </row>
    <row r="123" spans="1:7" ht="20.100000000000001" hidden="1" customHeight="1">
      <c r="A123" s="44"/>
      <c r="B123" s="68" t="s">
        <v>78</v>
      </c>
      <c r="E123" s="65"/>
      <c r="F123" s="29" t="s">
        <v>63</v>
      </c>
    </row>
    <row r="124" spans="1:7" ht="24.95" customHeight="1">
      <c r="A124" s="44"/>
      <c r="B124" s="69" t="s">
        <v>329</v>
      </c>
      <c r="C124" s="66">
        <f>SUM(C128,C134,C140,C146,C151,C157,C163,C170,C177)</f>
        <v>666375000</v>
      </c>
      <c r="D124" s="29" t="s">
        <v>64</v>
      </c>
      <c r="E124" s="29" t="s">
        <v>40</v>
      </c>
    </row>
    <row r="125" spans="1:7" ht="18" customHeight="1">
      <c r="A125" s="42">
        <v>1</v>
      </c>
      <c r="B125" s="41" t="s">
        <v>347</v>
      </c>
      <c r="C125" s="67"/>
    </row>
    <row r="126" spans="1:7" ht="18" customHeight="1">
      <c r="B126" s="29" t="s">
        <v>330</v>
      </c>
    </row>
    <row r="127" spans="1:7" ht="18" customHeight="1">
      <c r="B127" s="29" t="s">
        <v>331</v>
      </c>
    </row>
    <row r="128" spans="1:7" ht="18" customHeight="1">
      <c r="B128" s="29" t="s">
        <v>332</v>
      </c>
      <c r="C128" s="63">
        <v>6250000</v>
      </c>
      <c r="D128" s="29" t="s">
        <v>64</v>
      </c>
    </row>
    <row r="129" spans="1:4" ht="18" customHeight="1">
      <c r="A129" s="42">
        <v>2</v>
      </c>
      <c r="B129" s="41" t="s">
        <v>348</v>
      </c>
    </row>
    <row r="130" spans="1:4" ht="18" customHeight="1">
      <c r="B130" s="29" t="s">
        <v>333</v>
      </c>
    </row>
    <row r="131" spans="1:4" ht="18" customHeight="1">
      <c r="B131" s="29" t="s">
        <v>40</v>
      </c>
    </row>
    <row r="132" spans="1:4" ht="18" customHeight="1">
      <c r="B132" s="29" t="s">
        <v>334</v>
      </c>
    </row>
    <row r="133" spans="1:4" ht="18" customHeight="1">
      <c r="B133" s="29" t="s">
        <v>335</v>
      </c>
    </row>
    <row r="134" spans="1:4" ht="18" customHeight="1">
      <c r="B134" s="29" t="s">
        <v>336</v>
      </c>
      <c r="C134" s="63">
        <v>24375000</v>
      </c>
      <c r="D134" s="29" t="s">
        <v>64</v>
      </c>
    </row>
    <row r="135" spans="1:4" ht="18" customHeight="1">
      <c r="A135" s="42">
        <v>3</v>
      </c>
      <c r="B135" s="41" t="s">
        <v>349</v>
      </c>
    </row>
    <row r="136" spans="1:4" ht="18" customHeight="1">
      <c r="B136" s="29" t="s">
        <v>337</v>
      </c>
    </row>
    <row r="137" spans="1:4" ht="18" customHeight="1">
      <c r="B137" s="29" t="s">
        <v>40</v>
      </c>
    </row>
    <row r="138" spans="1:4" ht="18" customHeight="1">
      <c r="B138" s="29" t="s">
        <v>338</v>
      </c>
    </row>
    <row r="139" spans="1:4" ht="18" customHeight="1">
      <c r="B139" s="29" t="s">
        <v>339</v>
      </c>
    </row>
    <row r="140" spans="1:4" ht="18" customHeight="1">
      <c r="B140" s="29" t="s">
        <v>340</v>
      </c>
      <c r="C140" s="63">
        <v>42375000</v>
      </c>
      <c r="D140" s="29" t="s">
        <v>64</v>
      </c>
    </row>
    <row r="141" spans="1:4" ht="18" customHeight="1">
      <c r="A141" s="42">
        <v>4</v>
      </c>
      <c r="B141" s="41" t="s">
        <v>350</v>
      </c>
    </row>
    <row r="142" spans="1:4" ht="18" customHeight="1">
      <c r="B142" s="29" t="s">
        <v>341</v>
      </c>
    </row>
    <row r="143" spans="1:4" ht="18" customHeight="1">
      <c r="B143" s="29" t="s">
        <v>40</v>
      </c>
    </row>
    <row r="144" spans="1:4" ht="18" customHeight="1">
      <c r="B144" s="29" t="s">
        <v>122</v>
      </c>
    </row>
    <row r="145" spans="1:4" ht="18" customHeight="1">
      <c r="B145" s="29" t="s">
        <v>342</v>
      </c>
    </row>
    <row r="146" spans="1:4" ht="18" customHeight="1">
      <c r="B146" s="29" t="s">
        <v>343</v>
      </c>
      <c r="C146" s="63">
        <v>69250000</v>
      </c>
      <c r="D146" s="29" t="s">
        <v>64</v>
      </c>
    </row>
    <row r="147" spans="1:4" ht="18" customHeight="1">
      <c r="A147" s="42">
        <v>5</v>
      </c>
      <c r="B147" s="41" t="s">
        <v>351</v>
      </c>
    </row>
    <row r="148" spans="1:4" ht="18" customHeight="1">
      <c r="B148" s="29" t="s">
        <v>344</v>
      </c>
    </row>
    <row r="149" spans="1:4" ht="18" customHeight="1">
      <c r="B149" s="29" t="s">
        <v>40</v>
      </c>
    </row>
    <row r="150" spans="1:4" ht="18" customHeight="1">
      <c r="B150" s="29" t="s">
        <v>345</v>
      </c>
    </row>
    <row r="151" spans="1:4" ht="18" customHeight="1">
      <c r="B151" s="29" t="s">
        <v>346</v>
      </c>
      <c r="C151" s="63">
        <v>1250000</v>
      </c>
      <c r="D151" s="29" t="s">
        <v>64</v>
      </c>
    </row>
    <row r="152" spans="1:4" ht="18" customHeight="1">
      <c r="A152" s="42">
        <v>6</v>
      </c>
      <c r="B152" s="41" t="s">
        <v>352</v>
      </c>
    </row>
    <row r="153" spans="1:4" ht="18" customHeight="1">
      <c r="B153" s="29" t="s">
        <v>353</v>
      </c>
    </row>
    <row r="154" spans="1:4" ht="18" customHeight="1">
      <c r="B154" s="29" t="s">
        <v>40</v>
      </c>
    </row>
    <row r="155" spans="1:4" ht="18" customHeight="1">
      <c r="B155" s="29" t="s">
        <v>123</v>
      </c>
    </row>
    <row r="156" spans="1:4" ht="18" customHeight="1">
      <c r="B156" s="29" t="s">
        <v>354</v>
      </c>
    </row>
    <row r="157" spans="1:4" ht="18" customHeight="1">
      <c r="B157" s="29" t="s">
        <v>355</v>
      </c>
      <c r="C157" s="63">
        <v>18875000</v>
      </c>
      <c r="D157" s="29" t="s">
        <v>64</v>
      </c>
    </row>
    <row r="158" spans="1:4" ht="20.100000000000001" customHeight="1">
      <c r="A158" s="42">
        <v>7</v>
      </c>
      <c r="B158" s="41" t="s">
        <v>359</v>
      </c>
    </row>
    <row r="159" spans="1:4" ht="20.100000000000001" customHeight="1">
      <c r="B159" s="29" t="s">
        <v>356</v>
      </c>
    </row>
    <row r="160" spans="1:4" ht="20.100000000000001" customHeight="1">
      <c r="B160" s="29" t="s">
        <v>40</v>
      </c>
    </row>
    <row r="161" spans="1:4" ht="20.100000000000001" customHeight="1">
      <c r="B161" s="29" t="s">
        <v>357</v>
      </c>
    </row>
    <row r="162" spans="1:4" ht="20.100000000000001" customHeight="1">
      <c r="B162" s="29" t="s">
        <v>206</v>
      </c>
    </row>
    <row r="163" spans="1:4" ht="20.100000000000001" customHeight="1">
      <c r="B163" s="29" t="s">
        <v>358</v>
      </c>
      <c r="C163" s="63">
        <v>71250000</v>
      </c>
      <c r="D163" s="29" t="s">
        <v>64</v>
      </c>
    </row>
    <row r="164" spans="1:4" ht="20.100000000000001" customHeight="1">
      <c r="A164" s="42">
        <v>8</v>
      </c>
      <c r="B164" s="41" t="s">
        <v>360</v>
      </c>
    </row>
    <row r="165" spans="1:4" ht="20.100000000000001" customHeight="1">
      <c r="B165" s="29" t="s">
        <v>367</v>
      </c>
    </row>
    <row r="166" spans="1:4" ht="20.100000000000001" customHeight="1">
      <c r="B166" s="29" t="s">
        <v>40</v>
      </c>
    </row>
    <row r="167" spans="1:4" ht="20.100000000000001" customHeight="1">
      <c r="B167" s="29" t="s">
        <v>361</v>
      </c>
    </row>
    <row r="168" spans="1:4" ht="20.100000000000001" customHeight="1">
      <c r="B168" s="29" t="s">
        <v>362</v>
      </c>
    </row>
    <row r="169" spans="1:4" ht="20.100000000000001" customHeight="1">
      <c r="B169" s="29" t="s">
        <v>363</v>
      </c>
    </row>
    <row r="170" spans="1:4" ht="20.100000000000001" customHeight="1">
      <c r="B170" s="29" t="s">
        <v>364</v>
      </c>
      <c r="C170" s="63">
        <v>191625000</v>
      </c>
      <c r="D170" s="29" t="s">
        <v>64</v>
      </c>
    </row>
    <row r="171" spans="1:4" ht="20.100000000000001" customHeight="1">
      <c r="A171" s="42">
        <v>9</v>
      </c>
      <c r="B171" s="41" t="s">
        <v>365</v>
      </c>
    </row>
    <row r="172" spans="1:4" ht="20.100000000000001" customHeight="1">
      <c r="B172" s="29" t="s">
        <v>366</v>
      </c>
    </row>
    <row r="173" spans="1:4" ht="20.100000000000001" customHeight="1">
      <c r="B173" s="29" t="s">
        <v>40</v>
      </c>
    </row>
    <row r="174" spans="1:4" ht="20.100000000000001" customHeight="1">
      <c r="A174" s="133"/>
      <c r="B174" s="29" t="s">
        <v>368</v>
      </c>
    </row>
    <row r="175" spans="1:4" ht="20.100000000000001" customHeight="1">
      <c r="B175" s="29" t="s">
        <v>369</v>
      </c>
    </row>
    <row r="176" spans="1:4" ht="20.100000000000001" customHeight="1">
      <c r="B176" s="29" t="s">
        <v>370</v>
      </c>
    </row>
    <row r="177" spans="1:7" ht="20.100000000000001" customHeight="1">
      <c r="B177" s="29" t="s">
        <v>371</v>
      </c>
      <c r="C177" s="63">
        <v>241125000</v>
      </c>
      <c r="D177" s="29" t="s">
        <v>64</v>
      </c>
    </row>
    <row r="178" spans="1:7" ht="18" customHeight="1"/>
    <row r="179" spans="1:7" ht="18" customHeight="1">
      <c r="B179" s="44"/>
      <c r="C179" s="298" t="s">
        <v>121</v>
      </c>
      <c r="D179" s="298"/>
      <c r="E179" s="298"/>
      <c r="F179" s="298"/>
      <c r="G179" s="298"/>
    </row>
    <row r="180" spans="1:7" ht="18" customHeight="1">
      <c r="B180" s="44"/>
    </row>
    <row r="181" spans="1:7" ht="18" customHeight="1">
      <c r="B181" s="44"/>
    </row>
    <row r="182" spans="1:7" ht="18" customHeight="1">
      <c r="B182" s="44"/>
    </row>
    <row r="183" spans="1:7" ht="18" customHeight="1">
      <c r="B183" s="44"/>
    </row>
    <row r="184" spans="1:7" ht="18" customHeight="1">
      <c r="B184" s="44"/>
      <c r="C184" s="259" t="s">
        <v>209</v>
      </c>
      <c r="D184" s="259"/>
      <c r="E184" s="259"/>
      <c r="F184" s="259"/>
      <c r="G184" s="259"/>
    </row>
    <row r="185" spans="1:7" ht="18" customHeight="1">
      <c r="B185" s="44"/>
    </row>
    <row r="191" spans="1:7" ht="18" customHeight="1"/>
    <row r="192" spans="1:7" ht="18" customHeight="1">
      <c r="A192" s="133"/>
    </row>
    <row r="193" spans="1:2" ht="18" customHeight="1">
      <c r="A193" s="133"/>
    </row>
    <row r="194" spans="1:2" ht="18" customHeight="1">
      <c r="A194" s="133"/>
    </row>
    <row r="195" spans="1:2" ht="18" customHeight="1">
      <c r="A195" s="133"/>
    </row>
    <row r="196" spans="1:2" ht="18" customHeight="1">
      <c r="A196" s="133"/>
    </row>
    <row r="197" spans="1:2" ht="18" customHeight="1">
      <c r="A197" s="133"/>
    </row>
    <row r="198" spans="1:2" ht="18" customHeight="1">
      <c r="A198" s="133"/>
    </row>
    <row r="199" spans="1:2" ht="27.75" customHeight="1">
      <c r="B199" s="41" t="s">
        <v>322</v>
      </c>
    </row>
    <row r="200" spans="1:2" ht="18" customHeight="1"/>
    <row r="201" spans="1:2" ht="24.95" customHeight="1">
      <c r="B201" s="129" t="s">
        <v>323</v>
      </c>
    </row>
    <row r="202" spans="1:2" ht="24.95" customHeight="1">
      <c r="B202" s="129" t="s">
        <v>324</v>
      </c>
    </row>
    <row r="203" spans="1:2" ht="24.95" customHeight="1">
      <c r="B203" s="129" t="s">
        <v>325</v>
      </c>
    </row>
    <row r="204" spans="1:2" ht="24.95" customHeight="1">
      <c r="B204" s="129" t="s">
        <v>326</v>
      </c>
    </row>
    <row r="205" spans="1:2" ht="24.95" customHeight="1">
      <c r="B205" s="129" t="s">
        <v>321</v>
      </c>
    </row>
    <row r="206" spans="1:2" ht="18" customHeight="1"/>
    <row r="207" spans="1:2" ht="18" customHeight="1"/>
    <row r="208" spans="1:2" ht="18" customHeight="1"/>
    <row r="209" spans="1:1" ht="18" customHeight="1"/>
    <row r="210" spans="1:1" ht="18" customHeight="1"/>
    <row r="211" spans="1:1" ht="18" customHeight="1"/>
    <row r="212" spans="1:1" ht="18" customHeight="1"/>
    <row r="213" spans="1:1" ht="18" customHeight="1"/>
    <row r="214" spans="1:1" ht="18" customHeight="1"/>
    <row r="215" spans="1:1" ht="18" customHeight="1"/>
    <row r="216" spans="1:1" ht="18" customHeight="1"/>
    <row r="217" spans="1:1" ht="18" customHeight="1"/>
    <row r="218" spans="1:1">
      <c r="A218" s="40">
        <v>1</v>
      </c>
    </row>
  </sheetData>
  <mergeCells count="31">
    <mergeCell ref="A1:F1"/>
    <mergeCell ref="A122:F122"/>
    <mergeCell ref="A116:B116"/>
    <mergeCell ref="A117:B117"/>
    <mergeCell ref="A118:B118"/>
    <mergeCell ref="A119:B119"/>
    <mergeCell ref="A120:B120"/>
    <mergeCell ref="C91:G91"/>
    <mergeCell ref="C96:G96"/>
    <mergeCell ref="A2:B2"/>
    <mergeCell ref="C2:G2"/>
    <mergeCell ref="A3:B3"/>
    <mergeCell ref="C3:G3"/>
    <mergeCell ref="A4:B4"/>
    <mergeCell ref="C4:G4"/>
    <mergeCell ref="A5:B5"/>
    <mergeCell ref="C179:G179"/>
    <mergeCell ref="C184:G184"/>
    <mergeCell ref="A121:G121"/>
    <mergeCell ref="C116:G116"/>
    <mergeCell ref="C117:G117"/>
    <mergeCell ref="C118:G118"/>
    <mergeCell ref="C119:G119"/>
    <mergeCell ref="B98:G98"/>
    <mergeCell ref="C93:G93"/>
    <mergeCell ref="C5:G5"/>
    <mergeCell ref="A6:B6"/>
    <mergeCell ref="A7:G7"/>
    <mergeCell ref="A8:F8"/>
    <mergeCell ref="B89:G89"/>
    <mergeCell ref="E9:F9"/>
  </mergeCells>
  <phoneticPr fontId="3" type="noConversion"/>
  <pageMargins left="0.4" right="0" top="0.5" bottom="0.3" header="0" footer="0.25"/>
  <pageSetup paperSize="9" orientation="portrait" r:id="rId1"/>
  <headerFooter differentFirst="1" scaleWithDoc="0" alignWithMargins="0">
    <oddHeader>&amp;C&amp;P</oddHeader>
    <oddFooter>&amp;L&amp;"Times New Roman,Regular"&amp;8ĐX_HB.KKHT_HK1_2019-2020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E9" sqref="E9"/>
    </sheetView>
  </sheetViews>
  <sheetFormatPr defaultRowHeight="15"/>
  <cols>
    <col min="1" max="2" width="22.625" style="2" customWidth="1"/>
    <col min="3" max="3" width="9.625" style="2" customWidth="1"/>
    <col min="4" max="4" width="8.625" style="2" customWidth="1"/>
    <col min="5" max="5" width="10.625" style="2" customWidth="1"/>
    <col min="6" max="6" width="8.625" style="2" customWidth="1"/>
    <col min="7" max="7" width="12" style="2" customWidth="1"/>
    <col min="8" max="16384" width="9" style="2"/>
  </cols>
  <sheetData>
    <row r="1" spans="1:7" s="8" customFormat="1" ht="35.1" customHeight="1" thickTop="1">
      <c r="A1" s="313" t="s">
        <v>39</v>
      </c>
      <c r="B1" s="314"/>
      <c r="C1" s="305" t="s">
        <v>26</v>
      </c>
      <c r="D1" s="306"/>
      <c r="E1" s="306"/>
      <c r="F1" s="306"/>
      <c r="G1" s="307"/>
    </row>
    <row r="2" spans="1:7" s="8" customFormat="1" ht="24.95" customHeight="1">
      <c r="A2" s="30" t="s">
        <v>16</v>
      </c>
      <c r="B2" s="31" t="s">
        <v>19</v>
      </c>
      <c r="C2" s="308" t="s">
        <v>27</v>
      </c>
      <c r="D2" s="309"/>
      <c r="E2" s="309"/>
      <c r="F2" s="309"/>
      <c r="G2" s="310"/>
    </row>
    <row r="3" spans="1:7" s="8" customFormat="1" ht="24.95" customHeight="1">
      <c r="A3" s="30" t="s">
        <v>75</v>
      </c>
      <c r="B3" s="31" t="s">
        <v>20</v>
      </c>
      <c r="C3" s="311" t="s">
        <v>28</v>
      </c>
      <c r="D3" s="312"/>
      <c r="E3" s="33">
        <v>550000</v>
      </c>
      <c r="F3" s="7"/>
      <c r="G3" s="38"/>
    </row>
    <row r="4" spans="1:7" s="8" customFormat="1" ht="24.95" customHeight="1">
      <c r="A4" s="30" t="s">
        <v>74</v>
      </c>
      <c r="B4" s="31" t="s">
        <v>21</v>
      </c>
      <c r="C4" s="311" t="s">
        <v>29</v>
      </c>
      <c r="D4" s="312"/>
      <c r="E4" s="33">
        <v>475000</v>
      </c>
      <c r="F4" s="7"/>
      <c r="G4" s="38"/>
    </row>
    <row r="5" spans="1:7" s="8" customFormat="1" ht="24.95" customHeight="1">
      <c r="A5" s="30" t="s">
        <v>73</v>
      </c>
      <c r="B5" s="31" t="s">
        <v>22</v>
      </c>
      <c r="C5" s="311" t="s">
        <v>30</v>
      </c>
      <c r="D5" s="312"/>
      <c r="E5" s="33">
        <v>300000</v>
      </c>
      <c r="F5" s="7"/>
      <c r="G5" s="38"/>
    </row>
    <row r="6" spans="1:7" s="8" customFormat="1" ht="24.95" customHeight="1">
      <c r="A6" s="30" t="s">
        <v>72</v>
      </c>
      <c r="B6" s="31" t="s">
        <v>23</v>
      </c>
      <c r="C6" s="308" t="s">
        <v>31</v>
      </c>
      <c r="D6" s="309"/>
      <c r="E6" s="309"/>
      <c r="F6" s="309"/>
      <c r="G6" s="310"/>
    </row>
    <row r="7" spans="1:7" s="8" customFormat="1" ht="24.95" customHeight="1">
      <c r="A7" s="30" t="s">
        <v>71</v>
      </c>
      <c r="B7" s="31" t="s">
        <v>24</v>
      </c>
      <c r="C7" s="311" t="s">
        <v>28</v>
      </c>
      <c r="D7" s="312"/>
      <c r="E7" s="33">
        <v>500000</v>
      </c>
      <c r="F7" s="7"/>
      <c r="G7" s="38"/>
    </row>
    <row r="8" spans="1:7" s="8" customFormat="1" ht="24.95" customHeight="1">
      <c r="A8" s="30" t="s">
        <v>17</v>
      </c>
      <c r="B8" s="31" t="s">
        <v>25</v>
      </c>
      <c r="C8" s="311" t="s">
        <v>29</v>
      </c>
      <c r="D8" s="312"/>
      <c r="E8" s="33">
        <v>425000</v>
      </c>
      <c r="F8" s="7"/>
      <c r="G8" s="38"/>
    </row>
    <row r="9" spans="1:7" s="8" customFormat="1" ht="24.95" customHeight="1">
      <c r="A9" s="30" t="s">
        <v>12</v>
      </c>
      <c r="B9" s="31" t="s">
        <v>15</v>
      </c>
      <c r="C9" s="311" t="s">
        <v>30</v>
      </c>
      <c r="D9" s="312"/>
      <c r="E9" s="33">
        <v>250000</v>
      </c>
      <c r="F9" s="7"/>
      <c r="G9" s="38"/>
    </row>
    <row r="10" spans="1:7" s="8" customFormat="1" ht="24.95" customHeight="1">
      <c r="A10" s="30" t="s">
        <v>1</v>
      </c>
      <c r="B10" s="32" t="s">
        <v>18</v>
      </c>
      <c r="C10" s="308" t="s">
        <v>32</v>
      </c>
      <c r="D10" s="309"/>
      <c r="E10" s="309"/>
      <c r="F10" s="309"/>
      <c r="G10" s="310"/>
    </row>
    <row r="11" spans="1:7" s="8" customFormat="1" ht="42" customHeight="1" thickBot="1">
      <c r="A11" s="303" t="s">
        <v>43</v>
      </c>
      <c r="B11" s="304"/>
      <c r="C11" s="34" t="s">
        <v>34</v>
      </c>
      <c r="D11" s="35"/>
      <c r="E11" s="36">
        <v>100000</v>
      </c>
      <c r="F11" s="37" t="s">
        <v>33</v>
      </c>
      <c r="G11" s="39">
        <v>140000</v>
      </c>
    </row>
    <row r="12" spans="1:7" ht="20.100000000000001" customHeight="1" thickTop="1"/>
    <row r="13" spans="1:7" ht="20.100000000000001" customHeight="1">
      <c r="A13" s="47" t="s">
        <v>44</v>
      </c>
      <c r="C13" s="53" t="s">
        <v>45</v>
      </c>
      <c r="D13" s="53" t="s">
        <v>46</v>
      </c>
      <c r="E13" s="53" t="s">
        <v>47</v>
      </c>
    </row>
    <row r="14" spans="1:7" ht="18" customHeight="1">
      <c r="A14" s="48" t="s">
        <v>50</v>
      </c>
      <c r="C14" s="54" t="s">
        <v>19</v>
      </c>
      <c r="D14" s="54" t="s">
        <v>19</v>
      </c>
      <c r="E14" s="54" t="s">
        <v>19</v>
      </c>
    </row>
    <row r="15" spans="1:7" ht="18" customHeight="1">
      <c r="A15" s="48" t="s">
        <v>51</v>
      </c>
      <c r="C15" s="54" t="s">
        <v>48</v>
      </c>
      <c r="D15" s="54" t="s">
        <v>48</v>
      </c>
      <c r="E15" s="54" t="s">
        <v>48</v>
      </c>
    </row>
    <row r="16" spans="1:7" ht="18" customHeight="1">
      <c r="A16" s="48" t="s">
        <v>60</v>
      </c>
      <c r="C16" s="54" t="s">
        <v>21</v>
      </c>
      <c r="D16" s="54" t="s">
        <v>21</v>
      </c>
      <c r="E16" s="54" t="s">
        <v>21</v>
      </c>
    </row>
    <row r="17" spans="1:5" ht="18" customHeight="1">
      <c r="C17" s="54" t="s">
        <v>19</v>
      </c>
      <c r="D17" s="54" t="s">
        <v>48</v>
      </c>
      <c r="E17" s="54" t="s">
        <v>48</v>
      </c>
    </row>
    <row r="18" spans="1:5" ht="18" customHeight="1">
      <c r="C18" s="54" t="s">
        <v>48</v>
      </c>
      <c r="D18" s="54" t="s">
        <v>19</v>
      </c>
      <c r="E18" s="54" t="s">
        <v>48</v>
      </c>
    </row>
    <row r="19" spans="1:5" ht="18" customHeight="1">
      <c r="C19" s="54" t="s">
        <v>48</v>
      </c>
      <c r="D19" s="54" t="s">
        <v>21</v>
      </c>
      <c r="E19" s="54" t="s">
        <v>21</v>
      </c>
    </row>
    <row r="20" spans="1:5" ht="18" customHeight="1">
      <c r="C20" s="54" t="s">
        <v>21</v>
      </c>
      <c r="D20" s="54" t="s">
        <v>48</v>
      </c>
      <c r="E20" s="54" t="s">
        <v>21</v>
      </c>
    </row>
    <row r="21" spans="1:5" ht="18" customHeight="1">
      <c r="C21" s="54" t="s">
        <v>19</v>
      </c>
      <c r="D21" s="54" t="s">
        <v>21</v>
      </c>
      <c r="E21" s="54" t="s">
        <v>21</v>
      </c>
    </row>
    <row r="22" spans="1:5" ht="18" customHeight="1">
      <c r="C22" s="54" t="s">
        <v>21</v>
      </c>
      <c r="D22" s="54" t="s">
        <v>19</v>
      </c>
      <c r="E22" s="54" t="s">
        <v>21</v>
      </c>
    </row>
    <row r="23" spans="1:5" ht="18" customHeight="1">
      <c r="C23" s="54" t="s">
        <v>19</v>
      </c>
      <c r="D23" s="54" t="s">
        <v>49</v>
      </c>
      <c r="E23" s="54" t="s">
        <v>49</v>
      </c>
    </row>
    <row r="24" spans="1:5" ht="18" customHeight="1">
      <c r="C24" s="54" t="s">
        <v>48</v>
      </c>
      <c r="D24" s="54" t="s">
        <v>49</v>
      </c>
      <c r="E24" s="54" t="s">
        <v>49</v>
      </c>
    </row>
    <row r="25" spans="1:5" ht="18" customHeight="1">
      <c r="C25" s="54" t="s">
        <v>21</v>
      </c>
      <c r="D25" s="54" t="s">
        <v>49</v>
      </c>
      <c r="E25" s="54" t="s">
        <v>49</v>
      </c>
    </row>
    <row r="26" spans="1:5" ht="18" customHeight="1">
      <c r="C26" s="54" t="s">
        <v>49</v>
      </c>
      <c r="D26" s="54" t="s">
        <v>19</v>
      </c>
      <c r="E26" s="54" t="s">
        <v>49</v>
      </c>
    </row>
    <row r="27" spans="1:5" ht="18" customHeight="1">
      <c r="C27" s="54" t="s">
        <v>49</v>
      </c>
      <c r="D27" s="54" t="s">
        <v>48</v>
      </c>
      <c r="E27" s="54" t="s">
        <v>49</v>
      </c>
    </row>
    <row r="28" spans="1:5" ht="18" customHeight="1">
      <c r="C28" s="54" t="s">
        <v>49</v>
      </c>
      <c r="D28" s="54" t="s">
        <v>21</v>
      </c>
      <c r="E28" s="54" t="s">
        <v>49</v>
      </c>
    </row>
    <row r="29" spans="1:5" s="49" customFormat="1" ht="20.100000000000001" customHeight="1">
      <c r="A29" s="50" t="s">
        <v>55</v>
      </c>
    </row>
    <row r="30" spans="1:5" s="49" customFormat="1" ht="20.100000000000001" customHeight="1">
      <c r="A30" s="51" t="s">
        <v>57</v>
      </c>
    </row>
    <row r="31" spans="1:5" s="49" customFormat="1" ht="20.100000000000001" customHeight="1">
      <c r="A31" s="51" t="s">
        <v>58</v>
      </c>
    </row>
    <row r="32" spans="1:5" s="49" customFormat="1" ht="20.100000000000001" customHeight="1">
      <c r="A32" s="52" t="s">
        <v>35</v>
      </c>
    </row>
    <row r="33" spans="1:1" s="49" customFormat="1" ht="20.100000000000001" customHeight="1">
      <c r="A33" s="50" t="s">
        <v>56</v>
      </c>
    </row>
    <row r="34" spans="1:1" s="49" customFormat="1" ht="20.100000000000001" customHeight="1">
      <c r="A34" s="52" t="s">
        <v>61</v>
      </c>
    </row>
    <row r="35" spans="1:1" s="49" customFormat="1" ht="20.100000000000001" customHeight="1">
      <c r="A35" s="51" t="s">
        <v>59</v>
      </c>
    </row>
    <row r="36" spans="1:1" s="49" customFormat="1" ht="21.95" customHeight="1">
      <c r="A36" s="50" t="s">
        <v>36</v>
      </c>
    </row>
    <row r="37" spans="1:1" s="49" customFormat="1" ht="21.95" customHeight="1">
      <c r="A37" s="51" t="s">
        <v>65</v>
      </c>
    </row>
    <row r="38" spans="1:1" s="49" customFormat="1" ht="21.95" customHeight="1">
      <c r="A38" s="51" t="s">
        <v>37</v>
      </c>
    </row>
    <row r="39" spans="1:1" s="49" customFormat="1" ht="21.95" customHeight="1">
      <c r="A39" s="51" t="s">
        <v>38</v>
      </c>
    </row>
    <row r="40" spans="1:1" s="49" customFormat="1" ht="20.100000000000001" customHeight="1"/>
  </sheetData>
  <mergeCells count="12">
    <mergeCell ref="A11:B11"/>
    <mergeCell ref="C1:G1"/>
    <mergeCell ref="C2:G2"/>
    <mergeCell ref="C6:G6"/>
    <mergeCell ref="C10:G10"/>
    <mergeCell ref="C3:D3"/>
    <mergeCell ref="C4:D4"/>
    <mergeCell ref="C5:D5"/>
    <mergeCell ref="C7:D7"/>
    <mergeCell ref="C8:D8"/>
    <mergeCell ref="C9:D9"/>
    <mergeCell ref="A1:B1"/>
  </mergeCells>
  <phoneticPr fontId="3" type="noConversion"/>
  <pageMargins left="0.5" right="0.25" top="0.5" bottom="0.5" header="0" footer="0.25"/>
  <pageSetup paperSize="9" orientation="portrait" r:id="rId1"/>
  <headerFooter alignWithMargins="0">
    <oddFooter>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7</vt:i4>
      </vt:variant>
    </vt:vector>
  </HeadingPairs>
  <TitlesOfParts>
    <vt:vector size="19" baseType="lpstr">
      <vt:lpstr>17T4</vt:lpstr>
      <vt:lpstr>18T4</vt:lpstr>
      <vt:lpstr>19T4</vt:lpstr>
      <vt:lpstr>18T2</vt:lpstr>
      <vt:lpstr>19T2</vt:lpstr>
      <vt:lpstr>18C1</vt:lpstr>
      <vt:lpstr>19C1</vt:lpstr>
      <vt:lpstr>19C3</vt:lpstr>
      <vt:lpstr>19C4</vt:lpstr>
      <vt:lpstr>TH.HB.KKHT</vt:lpstr>
      <vt:lpstr>Phương  án đề xuất</vt:lpstr>
      <vt:lpstr>H.B</vt:lpstr>
      <vt:lpstr>'17T4'!Print_Titles</vt:lpstr>
      <vt:lpstr>'18C1'!Print_Titles</vt:lpstr>
      <vt:lpstr>'18T4'!Print_Titles</vt:lpstr>
      <vt:lpstr>'19C1'!Print_Titles</vt:lpstr>
      <vt:lpstr>'19C3'!Print_Titles</vt:lpstr>
      <vt:lpstr>'19C4'!Print_Titles</vt:lpstr>
      <vt:lpstr>'19T4'!Print_Titles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2020-08-19T05:10:20Z</cp:lastPrinted>
  <dcterms:created xsi:type="dcterms:W3CDTF">1999-12-31T17:03:31Z</dcterms:created>
  <dcterms:modified xsi:type="dcterms:W3CDTF">2020-08-19T09:51:32Z</dcterms:modified>
</cp:coreProperties>
</file>